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51A-V1 - SO 08A1 - Vodovo..." sheetId="2" r:id="rId2"/>
    <sheet name="51A-V3 - SO 08A1 - Vodovo..." sheetId="3" r:id="rId3"/>
    <sheet name="51B-V1 - SO 08A2 - Vodovo..." sheetId="4" r:id="rId4"/>
    <sheet name="51B-V2 - SO 08A2 - Vodovo..." sheetId="5" r:id="rId5"/>
    <sheet name="52A - SO 09A - Jednotná k..." sheetId="6" r:id="rId6"/>
    <sheet name="52B - SO 09B.1 - Jednotná..." sheetId="7" r:id="rId7"/>
    <sheet name="52C - SO 09B.2 - Jednotná..." sheetId="8" r:id="rId8"/>
    <sheet name="52D - SO 09D - Jednotná k..." sheetId="9" r:id="rId9"/>
    <sheet name="VRN3 - Vedlejší a ostatní..." sheetId="10" r:id="rId10"/>
  </sheets>
  <definedNames>
    <definedName name="_xlnm.Print_Area" localSheetId="0">'Rekapitulace stavby'!$D$4:$AO$76,'Rekapitulace stavby'!$C$82:$AQ$107</definedName>
    <definedName name="_xlnm.Print_Titles" localSheetId="0">'Rekapitulace stavby'!$92:$92</definedName>
    <definedName name="_xlnm._FilterDatabase" localSheetId="1" hidden="1">'51A-V1 - SO 08A1 - Vodovo...'!$C$129:$K$276</definedName>
    <definedName name="_xlnm.Print_Area" localSheetId="1">'51A-V1 - SO 08A1 - Vodovo...'!$C$4:$J$76,'51A-V1 - SO 08A1 - Vodovo...'!$C$82:$J$107,'51A-V1 - SO 08A1 - Vodovo...'!$C$113:$K$276</definedName>
    <definedName name="_xlnm.Print_Titles" localSheetId="1">'51A-V1 - SO 08A1 - Vodovo...'!$129:$129</definedName>
    <definedName name="_xlnm._FilterDatabase" localSheetId="2" hidden="1">'51A-V3 - SO 08A1 - Vodovo...'!$C$131:$K$347</definedName>
    <definedName name="_xlnm.Print_Area" localSheetId="2">'51A-V3 - SO 08A1 - Vodovo...'!$C$4:$J$76,'51A-V3 - SO 08A1 - Vodovo...'!$C$82:$J$109,'51A-V3 - SO 08A1 - Vodovo...'!$C$115:$K$347</definedName>
    <definedName name="_xlnm.Print_Titles" localSheetId="2">'51A-V3 - SO 08A1 - Vodovo...'!$131:$131</definedName>
    <definedName name="_xlnm._FilterDatabase" localSheetId="3" hidden="1">'51B-V1 - SO 08A2 - Vodovo...'!$C$129:$K$273</definedName>
    <definedName name="_xlnm.Print_Area" localSheetId="3">'51B-V1 - SO 08A2 - Vodovo...'!$C$4:$J$76,'51B-V1 - SO 08A2 - Vodovo...'!$C$82:$J$107,'51B-V1 - SO 08A2 - Vodovo...'!$C$113:$K$273</definedName>
    <definedName name="_xlnm.Print_Titles" localSheetId="3">'51B-V1 - SO 08A2 - Vodovo...'!$129:$129</definedName>
    <definedName name="_xlnm._FilterDatabase" localSheetId="4" hidden="1">'51B-V2 - SO 08A2 - Vodovo...'!$C$131:$K$352</definedName>
    <definedName name="_xlnm.Print_Area" localSheetId="4">'51B-V2 - SO 08A2 - Vodovo...'!$C$4:$J$76,'51B-V2 - SO 08A2 - Vodovo...'!$C$82:$J$109,'51B-V2 - SO 08A2 - Vodovo...'!$C$115:$K$352</definedName>
    <definedName name="_xlnm.Print_Titles" localSheetId="4">'51B-V2 - SO 08A2 - Vodovo...'!$131:$131</definedName>
    <definedName name="_xlnm._FilterDatabase" localSheetId="5" hidden="1">'52A - SO 09A - Jednotná k...'!$C$128:$K$300</definedName>
    <definedName name="_xlnm.Print_Area" localSheetId="5">'52A - SO 09A - Jednotná k...'!$C$4:$J$76,'52A - SO 09A - Jednotná k...'!$C$82:$J$106,'52A - SO 09A - Jednotná k...'!$C$112:$K$300</definedName>
    <definedName name="_xlnm.Print_Titles" localSheetId="5">'52A - SO 09A - Jednotná k...'!$128:$128</definedName>
    <definedName name="_xlnm._FilterDatabase" localSheetId="6" hidden="1">'52B - SO 09B.1 - Jednotná...'!$C$131:$K$346</definedName>
    <definedName name="_xlnm.Print_Area" localSheetId="6">'52B - SO 09B.1 - Jednotná...'!$C$4:$J$76,'52B - SO 09B.1 - Jednotná...'!$C$82:$J$109,'52B - SO 09B.1 - Jednotná...'!$C$115:$K$346</definedName>
    <definedName name="_xlnm.Print_Titles" localSheetId="6">'52B - SO 09B.1 - Jednotná...'!$131:$131</definedName>
    <definedName name="_xlnm._FilterDatabase" localSheetId="7" hidden="1">'52C - SO 09B.2 - Jednotná...'!$C$130:$K$294</definedName>
    <definedName name="_xlnm.Print_Area" localSheetId="7">'52C - SO 09B.2 - Jednotná...'!$C$4:$J$76,'52C - SO 09B.2 - Jednotná...'!$C$82:$J$108,'52C - SO 09B.2 - Jednotná...'!$C$114:$K$294</definedName>
    <definedName name="_xlnm.Print_Titles" localSheetId="7">'52C - SO 09B.2 - Jednotná...'!$130:$130</definedName>
    <definedName name="_xlnm._FilterDatabase" localSheetId="8" hidden="1">'52D - SO 09D - Jednotná k...'!$C$126:$K$160</definedName>
    <definedName name="_xlnm.Print_Area" localSheetId="8">'52D - SO 09D - Jednotná k...'!$C$4:$J$76,'52D - SO 09D - Jednotná k...'!$C$82:$J$104,'52D - SO 09D - Jednotná k...'!$C$110:$K$160</definedName>
    <definedName name="_xlnm.Print_Titles" localSheetId="8">'52D - SO 09D - Jednotná k...'!$126:$126</definedName>
    <definedName name="_xlnm._FilterDatabase" localSheetId="9" hidden="1">'VRN3 - Vedlejší a ostatní...'!$C$120:$K$124</definedName>
    <definedName name="_xlnm.Print_Area" localSheetId="9">'VRN3 - Vedlejší a ostatní...'!$C$4:$J$76,'VRN3 - Vedlejší a ostatní...'!$C$82:$J$100,'VRN3 - Vedlejší a ostatní...'!$C$106:$K$124</definedName>
    <definedName name="_xlnm.Print_Titles" localSheetId="9">'VRN3 - Vedlejší a ostatní...'!$120:$120</definedName>
  </definedNames>
  <calcPr/>
</workbook>
</file>

<file path=xl/calcChain.xml><?xml version="1.0" encoding="utf-8"?>
<calcChain xmlns="http://schemas.openxmlformats.org/spreadsheetml/2006/main">
  <c i="1" l="1" r="AY106"/>
  <c i="10" r="J39"/>
  <c r="J38"/>
  <c r="J37"/>
  <c i="1" r="AX106"/>
  <c i="10" r="BI123"/>
  <c r="BH123"/>
  <c r="BF123"/>
  <c r="BE123"/>
  <c r="T123"/>
  <c r="T122"/>
  <c r="T121"/>
  <c r="R123"/>
  <c r="R122"/>
  <c r="R121"/>
  <c r="P123"/>
  <c r="P122"/>
  <c r="P121"/>
  <c i="1" r="AU106"/>
  <c i="10" r="J118"/>
  <c r="J117"/>
  <c r="F117"/>
  <c r="F115"/>
  <c r="E113"/>
  <c r="J94"/>
  <c r="J93"/>
  <c r="F93"/>
  <c r="F91"/>
  <c r="E89"/>
  <c r="J20"/>
  <c r="E20"/>
  <c r="F94"/>
  <c r="J19"/>
  <c r="J14"/>
  <c r="J115"/>
  <c r="E7"/>
  <c r="E85"/>
  <c i="9" r="J41"/>
  <c r="J40"/>
  <c i="1" r="AY105"/>
  <c i="9" r="J39"/>
  <c i="1" r="AX105"/>
  <c i="9" r="BI157"/>
  <c r="BH157"/>
  <c r="BF157"/>
  <c r="BE157"/>
  <c r="T157"/>
  <c r="T156"/>
  <c r="R157"/>
  <c r="R156"/>
  <c r="P157"/>
  <c r="P156"/>
  <c r="BI152"/>
  <c r="BH152"/>
  <c r="BF152"/>
  <c r="BE152"/>
  <c r="T152"/>
  <c r="R152"/>
  <c r="P152"/>
  <c r="BI148"/>
  <c r="BH148"/>
  <c r="BF148"/>
  <c r="BE148"/>
  <c r="T148"/>
  <c r="R148"/>
  <c r="P148"/>
  <c r="BI146"/>
  <c r="BH146"/>
  <c r="BF146"/>
  <c r="BE146"/>
  <c r="T146"/>
  <c r="R146"/>
  <c r="P146"/>
  <c r="BI144"/>
  <c r="BH144"/>
  <c r="BF144"/>
  <c r="BE144"/>
  <c r="T144"/>
  <c r="R144"/>
  <c r="P144"/>
  <c r="BI140"/>
  <c r="BH140"/>
  <c r="BF140"/>
  <c r="BE140"/>
  <c r="T140"/>
  <c r="R140"/>
  <c r="P140"/>
  <c r="BI136"/>
  <c r="BH136"/>
  <c r="BF136"/>
  <c r="BE136"/>
  <c r="T136"/>
  <c r="R136"/>
  <c r="P136"/>
  <c r="BI133"/>
  <c r="BH133"/>
  <c r="BF133"/>
  <c r="BE133"/>
  <c r="T133"/>
  <c r="R133"/>
  <c r="P133"/>
  <c r="BI129"/>
  <c r="BH129"/>
  <c r="BF129"/>
  <c r="BE129"/>
  <c r="T129"/>
  <c r="R129"/>
  <c r="P129"/>
  <c r="J124"/>
  <c r="J123"/>
  <c r="F123"/>
  <c r="F121"/>
  <c r="E119"/>
  <c r="J96"/>
  <c r="J95"/>
  <c r="F95"/>
  <c r="F93"/>
  <c r="E91"/>
  <c r="J22"/>
  <c r="E22"/>
  <c r="F96"/>
  <c r="J21"/>
  <c r="J16"/>
  <c r="J93"/>
  <c r="E7"/>
  <c r="E113"/>
  <c i="8" r="J41"/>
  <c r="J40"/>
  <c i="1" r="AY104"/>
  <c i="8" r="J39"/>
  <c i="1" r="AX104"/>
  <c i="8" r="BI291"/>
  <c r="BH291"/>
  <c r="BF291"/>
  <c r="BE291"/>
  <c r="T291"/>
  <c r="T290"/>
  <c r="R291"/>
  <c r="R290"/>
  <c r="P291"/>
  <c r="P290"/>
  <c r="BI288"/>
  <c r="BH288"/>
  <c r="BF288"/>
  <c r="BE288"/>
  <c r="T288"/>
  <c r="R288"/>
  <c r="P288"/>
  <c r="BI283"/>
  <c r="BH283"/>
  <c r="BF283"/>
  <c r="BE283"/>
  <c r="T283"/>
  <c r="R283"/>
  <c r="P283"/>
  <c r="BI279"/>
  <c r="BH279"/>
  <c r="BF279"/>
  <c r="BE279"/>
  <c r="T279"/>
  <c r="R279"/>
  <c r="P279"/>
  <c r="BI274"/>
  <c r="BH274"/>
  <c r="BF274"/>
  <c r="BE274"/>
  <c r="T274"/>
  <c r="R274"/>
  <c r="P274"/>
  <c r="BI271"/>
  <c r="BH271"/>
  <c r="BF271"/>
  <c r="BE271"/>
  <c r="T271"/>
  <c r="R271"/>
  <c r="P271"/>
  <c r="BI267"/>
  <c r="BH267"/>
  <c r="BF267"/>
  <c r="BE267"/>
  <c r="T267"/>
  <c r="R267"/>
  <c r="P267"/>
  <c r="BI265"/>
  <c r="BH265"/>
  <c r="BF265"/>
  <c r="BE265"/>
  <c r="T265"/>
  <c r="R265"/>
  <c r="P265"/>
  <c r="BI263"/>
  <c r="BH263"/>
  <c r="BF263"/>
  <c r="BE263"/>
  <c r="T263"/>
  <c r="R263"/>
  <c r="P263"/>
  <c r="BI261"/>
  <c r="BH261"/>
  <c r="BF261"/>
  <c r="BE261"/>
  <c r="T261"/>
  <c r="R261"/>
  <c r="P261"/>
  <c r="BI259"/>
  <c r="BH259"/>
  <c r="BF259"/>
  <c r="BE259"/>
  <c r="T259"/>
  <c r="R259"/>
  <c r="P259"/>
  <c r="BI255"/>
  <c r="BH255"/>
  <c r="BF255"/>
  <c r="BE255"/>
  <c r="T255"/>
  <c r="R255"/>
  <c r="P255"/>
  <c r="BI250"/>
  <c r="BH250"/>
  <c r="BF250"/>
  <c r="BE250"/>
  <c r="T250"/>
  <c r="R250"/>
  <c r="P250"/>
  <c r="BI248"/>
  <c r="BH248"/>
  <c r="BF248"/>
  <c r="BE248"/>
  <c r="T248"/>
  <c r="R248"/>
  <c r="P248"/>
  <c r="BI246"/>
  <c r="BH246"/>
  <c r="BF246"/>
  <c r="BE246"/>
  <c r="T246"/>
  <c r="R246"/>
  <c r="P246"/>
  <c r="BI244"/>
  <c r="BH244"/>
  <c r="BF244"/>
  <c r="BE244"/>
  <c r="T244"/>
  <c r="R244"/>
  <c r="P244"/>
  <c r="BI242"/>
  <c r="BH242"/>
  <c r="BF242"/>
  <c r="BE242"/>
  <c r="T242"/>
  <c r="R242"/>
  <c r="P242"/>
  <c r="BI240"/>
  <c r="BH240"/>
  <c r="BF240"/>
  <c r="BE240"/>
  <c r="T240"/>
  <c r="R240"/>
  <c r="P240"/>
  <c r="BI238"/>
  <c r="BH238"/>
  <c r="BF238"/>
  <c r="BE238"/>
  <c r="T238"/>
  <c r="R238"/>
  <c r="P238"/>
  <c r="BI236"/>
  <c r="BH236"/>
  <c r="BF236"/>
  <c r="BE236"/>
  <c r="T236"/>
  <c r="R236"/>
  <c r="P236"/>
  <c r="BI234"/>
  <c r="BH234"/>
  <c r="BF234"/>
  <c r="BE234"/>
  <c r="T234"/>
  <c r="R234"/>
  <c r="P234"/>
  <c r="BI232"/>
  <c r="BH232"/>
  <c r="BF232"/>
  <c r="BE232"/>
  <c r="T232"/>
  <c r="R232"/>
  <c r="P232"/>
  <c r="BI228"/>
  <c r="BH228"/>
  <c r="BF228"/>
  <c r="BE228"/>
  <c r="T228"/>
  <c r="R228"/>
  <c r="P228"/>
  <c r="BI224"/>
  <c r="BH224"/>
  <c r="BF224"/>
  <c r="BE224"/>
  <c r="T224"/>
  <c r="R224"/>
  <c r="P224"/>
  <c r="BI220"/>
  <c r="BH220"/>
  <c r="BF220"/>
  <c r="BE220"/>
  <c r="T220"/>
  <c r="R220"/>
  <c r="P220"/>
  <c r="BI218"/>
  <c r="BH218"/>
  <c r="BF218"/>
  <c r="BE218"/>
  <c r="T218"/>
  <c r="R218"/>
  <c r="P218"/>
  <c r="BI214"/>
  <c r="BH214"/>
  <c r="BF214"/>
  <c r="BE214"/>
  <c r="T214"/>
  <c r="R214"/>
  <c r="P214"/>
  <c r="BI212"/>
  <c r="BH212"/>
  <c r="BF212"/>
  <c r="BE212"/>
  <c r="T212"/>
  <c r="R212"/>
  <c r="P212"/>
  <c r="BI210"/>
  <c r="BH210"/>
  <c r="BF210"/>
  <c r="BE210"/>
  <c r="T210"/>
  <c r="R210"/>
  <c r="P210"/>
  <c r="BI208"/>
  <c r="BH208"/>
  <c r="BF208"/>
  <c r="BE208"/>
  <c r="T208"/>
  <c r="R208"/>
  <c r="P208"/>
  <c r="BI206"/>
  <c r="BH206"/>
  <c r="BF206"/>
  <c r="BE206"/>
  <c r="T206"/>
  <c r="R206"/>
  <c r="P206"/>
  <c r="BI204"/>
  <c r="BH204"/>
  <c r="BF204"/>
  <c r="BE204"/>
  <c r="T204"/>
  <c r="R204"/>
  <c r="P204"/>
  <c r="BI202"/>
  <c r="BH202"/>
  <c r="BF202"/>
  <c r="BE202"/>
  <c r="T202"/>
  <c r="R202"/>
  <c r="P202"/>
  <c r="BI200"/>
  <c r="BH200"/>
  <c r="BF200"/>
  <c r="BE200"/>
  <c r="T200"/>
  <c r="R200"/>
  <c r="P200"/>
  <c r="BI194"/>
  <c r="BH194"/>
  <c r="BF194"/>
  <c r="BE194"/>
  <c r="T194"/>
  <c r="R194"/>
  <c r="P194"/>
  <c r="BI191"/>
  <c r="BH191"/>
  <c r="BF191"/>
  <c r="BE191"/>
  <c r="T191"/>
  <c r="R191"/>
  <c r="P191"/>
  <c r="BI189"/>
  <c r="BH189"/>
  <c r="BF189"/>
  <c r="BE189"/>
  <c r="T189"/>
  <c r="R189"/>
  <c r="P189"/>
  <c r="BI185"/>
  <c r="BH185"/>
  <c r="BF185"/>
  <c r="BE185"/>
  <c r="T185"/>
  <c r="R185"/>
  <c r="P185"/>
  <c r="BI181"/>
  <c r="BH181"/>
  <c r="BF181"/>
  <c r="BE181"/>
  <c r="T181"/>
  <c r="R181"/>
  <c r="P181"/>
  <c r="BI176"/>
  <c r="BH176"/>
  <c r="BF176"/>
  <c r="BE176"/>
  <c r="T176"/>
  <c r="R176"/>
  <c r="P176"/>
  <c r="BI172"/>
  <c r="BH172"/>
  <c r="BF172"/>
  <c r="BE172"/>
  <c r="T172"/>
  <c r="R172"/>
  <c r="P172"/>
  <c r="BI169"/>
  <c r="BH169"/>
  <c r="BF169"/>
  <c r="BE169"/>
  <c r="T169"/>
  <c r="R169"/>
  <c r="P169"/>
  <c r="BI167"/>
  <c r="BH167"/>
  <c r="BF167"/>
  <c r="BE167"/>
  <c r="T167"/>
  <c r="R167"/>
  <c r="P167"/>
  <c r="BI163"/>
  <c r="BH163"/>
  <c r="BF163"/>
  <c r="BE163"/>
  <c r="T163"/>
  <c r="R163"/>
  <c r="P163"/>
  <c r="BI159"/>
  <c r="BH159"/>
  <c r="BF159"/>
  <c r="BE159"/>
  <c r="T159"/>
  <c r="R159"/>
  <c r="P159"/>
  <c r="BI155"/>
  <c r="BH155"/>
  <c r="BF155"/>
  <c r="BE155"/>
  <c r="T155"/>
  <c r="R155"/>
  <c r="P155"/>
  <c r="BI153"/>
  <c r="BH153"/>
  <c r="BF153"/>
  <c r="BE153"/>
  <c r="T153"/>
  <c r="R153"/>
  <c r="P153"/>
  <c r="BI151"/>
  <c r="BH151"/>
  <c r="BF151"/>
  <c r="BE151"/>
  <c r="T151"/>
  <c r="R151"/>
  <c r="P151"/>
  <c r="BI147"/>
  <c r="BH147"/>
  <c r="BF147"/>
  <c r="BE147"/>
  <c r="T147"/>
  <c r="R147"/>
  <c r="P147"/>
  <c r="BI145"/>
  <c r="BH145"/>
  <c r="BF145"/>
  <c r="BE145"/>
  <c r="T145"/>
  <c r="R145"/>
  <c r="P145"/>
  <c r="BI143"/>
  <c r="BH143"/>
  <c r="BF143"/>
  <c r="BE143"/>
  <c r="T143"/>
  <c r="R143"/>
  <c r="P143"/>
  <c r="BI139"/>
  <c r="BH139"/>
  <c r="BF139"/>
  <c r="BE139"/>
  <c r="T139"/>
  <c r="R139"/>
  <c r="P139"/>
  <c r="BI137"/>
  <c r="BH137"/>
  <c r="BF137"/>
  <c r="BE137"/>
  <c r="T137"/>
  <c r="R137"/>
  <c r="P137"/>
  <c r="BI133"/>
  <c r="BH133"/>
  <c r="BF133"/>
  <c r="BE133"/>
  <c r="T133"/>
  <c r="R133"/>
  <c r="P133"/>
  <c r="J128"/>
  <c r="J127"/>
  <c r="F127"/>
  <c r="F125"/>
  <c r="E123"/>
  <c r="J96"/>
  <c r="J95"/>
  <c r="F95"/>
  <c r="F93"/>
  <c r="E91"/>
  <c r="J22"/>
  <c r="E22"/>
  <c r="F128"/>
  <c r="J21"/>
  <c r="J16"/>
  <c r="J125"/>
  <c r="E7"/>
  <c r="E117"/>
  <c i="7" r="J41"/>
  <c r="J40"/>
  <c i="1" r="AY103"/>
  <c i="7" r="J39"/>
  <c i="1" r="AX103"/>
  <c i="7" r="BI343"/>
  <c r="BH343"/>
  <c r="BF343"/>
  <c r="BE343"/>
  <c r="T343"/>
  <c r="T342"/>
  <c r="R343"/>
  <c r="R342"/>
  <c r="P343"/>
  <c r="P342"/>
  <c r="BI340"/>
  <c r="BH340"/>
  <c r="BF340"/>
  <c r="BE340"/>
  <c r="T340"/>
  <c r="R340"/>
  <c r="P340"/>
  <c r="BI336"/>
  <c r="BH336"/>
  <c r="BF336"/>
  <c r="BE336"/>
  <c r="T336"/>
  <c r="R336"/>
  <c r="P336"/>
  <c r="BI334"/>
  <c r="BH334"/>
  <c r="BF334"/>
  <c r="BE334"/>
  <c r="T334"/>
  <c r="R334"/>
  <c r="P334"/>
  <c r="BI329"/>
  <c r="BH329"/>
  <c r="BF329"/>
  <c r="BE329"/>
  <c r="T329"/>
  <c r="R329"/>
  <c r="P329"/>
  <c r="BI325"/>
  <c r="BH325"/>
  <c r="BF325"/>
  <c r="BE325"/>
  <c r="T325"/>
  <c r="R325"/>
  <c r="P325"/>
  <c r="BI318"/>
  <c r="BH318"/>
  <c r="BF318"/>
  <c r="BE318"/>
  <c r="T318"/>
  <c r="R318"/>
  <c r="P318"/>
  <c r="BI313"/>
  <c r="BH313"/>
  <c r="BF313"/>
  <c r="BE313"/>
  <c r="T313"/>
  <c r="R313"/>
  <c r="P313"/>
  <c r="BI309"/>
  <c r="BH309"/>
  <c r="BF309"/>
  <c r="BE309"/>
  <c r="T309"/>
  <c r="R309"/>
  <c r="P309"/>
  <c r="BI305"/>
  <c r="BH305"/>
  <c r="BF305"/>
  <c r="BE305"/>
  <c r="T305"/>
  <c r="R305"/>
  <c r="P305"/>
  <c r="BI303"/>
  <c r="BH303"/>
  <c r="BF303"/>
  <c r="BE303"/>
  <c r="T303"/>
  <c r="R303"/>
  <c r="P303"/>
  <c r="BI301"/>
  <c r="BH301"/>
  <c r="BF301"/>
  <c r="BE301"/>
  <c r="T301"/>
  <c r="R301"/>
  <c r="P301"/>
  <c r="BI299"/>
  <c r="BH299"/>
  <c r="BF299"/>
  <c r="BE299"/>
  <c r="T299"/>
  <c r="R299"/>
  <c r="P299"/>
  <c r="BI295"/>
  <c r="BH295"/>
  <c r="BF295"/>
  <c r="BE295"/>
  <c r="T295"/>
  <c r="R295"/>
  <c r="P295"/>
  <c r="BI290"/>
  <c r="BH290"/>
  <c r="BF290"/>
  <c r="BE290"/>
  <c r="T290"/>
  <c r="R290"/>
  <c r="P290"/>
  <c r="BI286"/>
  <c r="BH286"/>
  <c r="BF286"/>
  <c r="BE286"/>
  <c r="T286"/>
  <c r="R286"/>
  <c r="P286"/>
  <c r="BI284"/>
  <c r="BH284"/>
  <c r="BF284"/>
  <c r="BE284"/>
  <c r="T284"/>
  <c r="R284"/>
  <c r="P284"/>
  <c r="BI282"/>
  <c r="BH282"/>
  <c r="BF282"/>
  <c r="BE282"/>
  <c r="T282"/>
  <c r="R282"/>
  <c r="P282"/>
  <c r="BI280"/>
  <c r="BH280"/>
  <c r="BF280"/>
  <c r="BE280"/>
  <c r="T280"/>
  <c r="R280"/>
  <c r="P280"/>
  <c r="BI278"/>
  <c r="BH278"/>
  <c r="BF278"/>
  <c r="BE278"/>
  <c r="T278"/>
  <c r="R278"/>
  <c r="P278"/>
  <c r="BI276"/>
  <c r="BH276"/>
  <c r="BF276"/>
  <c r="BE276"/>
  <c r="T276"/>
  <c r="R276"/>
  <c r="P276"/>
  <c r="BI274"/>
  <c r="BH274"/>
  <c r="BF274"/>
  <c r="BE274"/>
  <c r="T274"/>
  <c r="R274"/>
  <c r="P274"/>
  <c r="BI272"/>
  <c r="BH272"/>
  <c r="BF272"/>
  <c r="BE272"/>
  <c r="T272"/>
  <c r="R272"/>
  <c r="P272"/>
  <c r="BI270"/>
  <c r="BH270"/>
  <c r="BF270"/>
  <c r="BE270"/>
  <c r="T270"/>
  <c r="R270"/>
  <c r="P270"/>
  <c r="BI268"/>
  <c r="BH268"/>
  <c r="BF268"/>
  <c r="BE268"/>
  <c r="T268"/>
  <c r="R268"/>
  <c r="P268"/>
  <c r="BI266"/>
  <c r="BH266"/>
  <c r="BF266"/>
  <c r="BE266"/>
  <c r="T266"/>
  <c r="R266"/>
  <c r="P266"/>
  <c r="BI264"/>
  <c r="BH264"/>
  <c r="BF264"/>
  <c r="BE264"/>
  <c r="T264"/>
  <c r="R264"/>
  <c r="P264"/>
  <c r="BI259"/>
  <c r="BH259"/>
  <c r="BF259"/>
  <c r="BE259"/>
  <c r="T259"/>
  <c r="R259"/>
  <c r="P259"/>
  <c r="BI254"/>
  <c r="BH254"/>
  <c r="BF254"/>
  <c r="BE254"/>
  <c r="T254"/>
  <c r="R254"/>
  <c r="P254"/>
  <c r="BI250"/>
  <c r="BH250"/>
  <c r="BF250"/>
  <c r="BE250"/>
  <c r="T250"/>
  <c r="R250"/>
  <c r="P250"/>
  <c r="BI248"/>
  <c r="BH248"/>
  <c r="BF248"/>
  <c r="BE248"/>
  <c r="T248"/>
  <c r="R248"/>
  <c r="P248"/>
  <c r="BI244"/>
  <c r="BH244"/>
  <c r="BF244"/>
  <c r="BE244"/>
  <c r="T244"/>
  <c r="R244"/>
  <c r="P244"/>
  <c r="BI242"/>
  <c r="BH242"/>
  <c r="BF242"/>
  <c r="BE242"/>
  <c r="T242"/>
  <c r="R242"/>
  <c r="P242"/>
  <c r="BI240"/>
  <c r="BH240"/>
  <c r="BF240"/>
  <c r="BE240"/>
  <c r="T240"/>
  <c r="R240"/>
  <c r="P240"/>
  <c r="BI236"/>
  <c r="BH236"/>
  <c r="BF236"/>
  <c r="BE236"/>
  <c r="T236"/>
  <c r="R236"/>
  <c r="P236"/>
  <c r="BI234"/>
  <c r="BH234"/>
  <c r="BF234"/>
  <c r="BE234"/>
  <c r="T234"/>
  <c r="R234"/>
  <c r="P234"/>
  <c r="BI232"/>
  <c r="BH232"/>
  <c r="BF232"/>
  <c r="BE232"/>
  <c r="T232"/>
  <c r="R232"/>
  <c r="P232"/>
  <c r="BI230"/>
  <c r="BH230"/>
  <c r="BF230"/>
  <c r="BE230"/>
  <c r="T230"/>
  <c r="R230"/>
  <c r="P230"/>
  <c r="BI228"/>
  <c r="BH228"/>
  <c r="BF228"/>
  <c r="BE228"/>
  <c r="T228"/>
  <c r="R228"/>
  <c r="P228"/>
  <c r="BI226"/>
  <c r="BH226"/>
  <c r="BF226"/>
  <c r="BE226"/>
  <c r="T226"/>
  <c r="R226"/>
  <c r="P226"/>
  <c r="BI224"/>
  <c r="BH224"/>
  <c r="BF224"/>
  <c r="BE224"/>
  <c r="T224"/>
  <c r="R224"/>
  <c r="P224"/>
  <c r="BI222"/>
  <c r="BH222"/>
  <c r="BF222"/>
  <c r="BE222"/>
  <c r="T222"/>
  <c r="R222"/>
  <c r="P222"/>
  <c r="BI216"/>
  <c r="BH216"/>
  <c r="BF216"/>
  <c r="BE216"/>
  <c r="T216"/>
  <c r="R216"/>
  <c r="P216"/>
  <c r="BI211"/>
  <c r="BH211"/>
  <c r="BF211"/>
  <c r="BE211"/>
  <c r="T211"/>
  <c r="R211"/>
  <c r="P211"/>
  <c r="BI207"/>
  <c r="BH207"/>
  <c r="BF207"/>
  <c r="BE207"/>
  <c r="T207"/>
  <c r="R207"/>
  <c r="P207"/>
  <c r="BI203"/>
  <c r="BH203"/>
  <c r="BF203"/>
  <c r="BE203"/>
  <c r="T203"/>
  <c r="R203"/>
  <c r="P203"/>
  <c r="BI201"/>
  <c r="BH201"/>
  <c r="BF201"/>
  <c r="BE201"/>
  <c r="T201"/>
  <c r="R201"/>
  <c r="P201"/>
  <c r="BI197"/>
  <c r="BH197"/>
  <c r="BF197"/>
  <c r="BE197"/>
  <c r="T197"/>
  <c r="R197"/>
  <c r="P197"/>
  <c r="BI194"/>
  <c r="BH194"/>
  <c r="BF194"/>
  <c r="BE194"/>
  <c r="T194"/>
  <c r="R194"/>
  <c r="P194"/>
  <c r="BI192"/>
  <c r="BH192"/>
  <c r="BF192"/>
  <c r="BE192"/>
  <c r="T192"/>
  <c r="R192"/>
  <c r="P192"/>
  <c r="BI190"/>
  <c r="BH190"/>
  <c r="BF190"/>
  <c r="BE190"/>
  <c r="T190"/>
  <c r="R190"/>
  <c r="P190"/>
  <c r="BI188"/>
  <c r="BH188"/>
  <c r="BF188"/>
  <c r="BE188"/>
  <c r="T188"/>
  <c r="R188"/>
  <c r="P188"/>
  <c r="BI186"/>
  <c r="BH186"/>
  <c r="BF186"/>
  <c r="BE186"/>
  <c r="T186"/>
  <c r="R186"/>
  <c r="P186"/>
  <c r="BI182"/>
  <c r="BH182"/>
  <c r="BF182"/>
  <c r="BE182"/>
  <c r="T182"/>
  <c r="R182"/>
  <c r="P182"/>
  <c r="BI177"/>
  <c r="BH177"/>
  <c r="BF177"/>
  <c r="BE177"/>
  <c r="T177"/>
  <c r="R177"/>
  <c r="P177"/>
  <c r="BI173"/>
  <c r="BH173"/>
  <c r="BF173"/>
  <c r="BE173"/>
  <c r="T173"/>
  <c r="R173"/>
  <c r="P173"/>
  <c r="BI170"/>
  <c r="BH170"/>
  <c r="BF170"/>
  <c r="BE170"/>
  <c r="T170"/>
  <c r="R170"/>
  <c r="P170"/>
  <c r="BI168"/>
  <c r="BH168"/>
  <c r="BF168"/>
  <c r="BE168"/>
  <c r="T168"/>
  <c r="R168"/>
  <c r="P168"/>
  <c r="BI164"/>
  <c r="BH164"/>
  <c r="BF164"/>
  <c r="BE164"/>
  <c r="T164"/>
  <c r="R164"/>
  <c r="P164"/>
  <c r="BI160"/>
  <c r="BH160"/>
  <c r="BF160"/>
  <c r="BE160"/>
  <c r="T160"/>
  <c r="R160"/>
  <c r="P160"/>
  <c r="BI156"/>
  <c r="BH156"/>
  <c r="BF156"/>
  <c r="BE156"/>
  <c r="T156"/>
  <c r="R156"/>
  <c r="P156"/>
  <c r="BI154"/>
  <c r="BH154"/>
  <c r="BF154"/>
  <c r="BE154"/>
  <c r="T154"/>
  <c r="R154"/>
  <c r="P154"/>
  <c r="BI152"/>
  <c r="BH152"/>
  <c r="BF152"/>
  <c r="BE152"/>
  <c r="T152"/>
  <c r="R152"/>
  <c r="P152"/>
  <c r="BI148"/>
  <c r="BH148"/>
  <c r="BF148"/>
  <c r="BE148"/>
  <c r="T148"/>
  <c r="R148"/>
  <c r="P148"/>
  <c r="BI146"/>
  <c r="BH146"/>
  <c r="BF146"/>
  <c r="BE146"/>
  <c r="T146"/>
  <c r="R146"/>
  <c r="P146"/>
  <c r="BI144"/>
  <c r="BH144"/>
  <c r="BF144"/>
  <c r="BE144"/>
  <c r="T144"/>
  <c r="R144"/>
  <c r="P144"/>
  <c r="BI140"/>
  <c r="BH140"/>
  <c r="BF140"/>
  <c r="BE140"/>
  <c r="T140"/>
  <c r="R140"/>
  <c r="P140"/>
  <c r="BI138"/>
  <c r="BH138"/>
  <c r="BF138"/>
  <c r="BE138"/>
  <c r="T138"/>
  <c r="R138"/>
  <c r="P138"/>
  <c r="BI134"/>
  <c r="BH134"/>
  <c r="BF134"/>
  <c r="BE134"/>
  <c r="T134"/>
  <c r="R134"/>
  <c r="P134"/>
  <c r="J129"/>
  <c r="J128"/>
  <c r="F128"/>
  <c r="F126"/>
  <c r="E124"/>
  <c r="J96"/>
  <c r="J95"/>
  <c r="F95"/>
  <c r="F93"/>
  <c r="E91"/>
  <c r="J22"/>
  <c r="E22"/>
  <c r="F129"/>
  <c r="J21"/>
  <c r="J16"/>
  <c r="J126"/>
  <c r="E7"/>
  <c r="E118"/>
  <c i="1" r="AX102"/>
  <c i="6" r="J41"/>
  <c r="J40"/>
  <c i="1" r="AY102"/>
  <c i="6" r="J39"/>
  <c r="BI297"/>
  <c r="BH297"/>
  <c r="BF297"/>
  <c r="BE297"/>
  <c r="T297"/>
  <c r="T296"/>
  <c r="R297"/>
  <c r="R296"/>
  <c r="P297"/>
  <c r="P296"/>
  <c r="BI292"/>
  <c r="BH292"/>
  <c r="BF292"/>
  <c r="BE292"/>
  <c r="T292"/>
  <c r="R292"/>
  <c r="P292"/>
  <c r="BI288"/>
  <c r="BH288"/>
  <c r="BF288"/>
  <c r="BE288"/>
  <c r="T288"/>
  <c r="R288"/>
  <c r="P288"/>
  <c r="BI286"/>
  <c r="BH286"/>
  <c r="BF286"/>
  <c r="BE286"/>
  <c r="T286"/>
  <c r="R286"/>
  <c r="P286"/>
  <c r="BI284"/>
  <c r="BH284"/>
  <c r="BF284"/>
  <c r="BE284"/>
  <c r="T284"/>
  <c r="R284"/>
  <c r="P284"/>
  <c r="BI280"/>
  <c r="BH280"/>
  <c r="BF280"/>
  <c r="BE280"/>
  <c r="T280"/>
  <c r="R280"/>
  <c r="P280"/>
  <c r="BI273"/>
  <c r="BH273"/>
  <c r="BF273"/>
  <c r="BE273"/>
  <c r="T273"/>
  <c r="R273"/>
  <c r="P273"/>
  <c r="BI268"/>
  <c r="BH268"/>
  <c r="BF268"/>
  <c r="BE268"/>
  <c r="T268"/>
  <c r="R268"/>
  <c r="P268"/>
  <c r="BI266"/>
  <c r="BH266"/>
  <c r="BF266"/>
  <c r="BE266"/>
  <c r="T266"/>
  <c r="R266"/>
  <c r="P266"/>
  <c r="BI262"/>
  <c r="BH262"/>
  <c r="BF262"/>
  <c r="BE262"/>
  <c r="T262"/>
  <c r="R262"/>
  <c r="P262"/>
  <c r="BI260"/>
  <c r="BH260"/>
  <c r="BF260"/>
  <c r="BE260"/>
  <c r="T260"/>
  <c r="R260"/>
  <c r="P260"/>
  <c r="BI258"/>
  <c r="BH258"/>
  <c r="BF258"/>
  <c r="BE258"/>
  <c r="T258"/>
  <c r="R258"/>
  <c r="P258"/>
  <c r="BI256"/>
  <c r="BH256"/>
  <c r="BF256"/>
  <c r="BE256"/>
  <c r="T256"/>
  <c r="R256"/>
  <c r="P256"/>
  <c r="BI252"/>
  <c r="BH252"/>
  <c r="BF252"/>
  <c r="BE252"/>
  <c r="T252"/>
  <c r="R252"/>
  <c r="P252"/>
  <c r="BI248"/>
  <c r="BH248"/>
  <c r="BF248"/>
  <c r="BE248"/>
  <c r="T248"/>
  <c r="R248"/>
  <c r="P248"/>
  <c r="BI244"/>
  <c r="BH244"/>
  <c r="BF244"/>
  <c r="BE244"/>
  <c r="T244"/>
  <c r="R244"/>
  <c r="P244"/>
  <c r="BI242"/>
  <c r="BH242"/>
  <c r="BF242"/>
  <c r="BE242"/>
  <c r="T242"/>
  <c r="R242"/>
  <c r="P242"/>
  <c r="BI237"/>
  <c r="BH237"/>
  <c r="BF237"/>
  <c r="BE237"/>
  <c r="T237"/>
  <c r="R237"/>
  <c r="P237"/>
  <c r="BI235"/>
  <c r="BH235"/>
  <c r="BF235"/>
  <c r="BE235"/>
  <c r="T235"/>
  <c r="R235"/>
  <c r="P235"/>
  <c r="BI233"/>
  <c r="BH233"/>
  <c r="BF233"/>
  <c r="BE233"/>
  <c r="T233"/>
  <c r="R233"/>
  <c r="P233"/>
  <c r="BI231"/>
  <c r="BH231"/>
  <c r="BF231"/>
  <c r="BE231"/>
  <c r="T231"/>
  <c r="R231"/>
  <c r="P231"/>
  <c r="BI229"/>
  <c r="BH229"/>
  <c r="BF229"/>
  <c r="BE229"/>
  <c r="T229"/>
  <c r="R229"/>
  <c r="P229"/>
  <c r="BI227"/>
  <c r="BH227"/>
  <c r="BF227"/>
  <c r="BE227"/>
  <c r="T227"/>
  <c r="R227"/>
  <c r="P227"/>
  <c r="BI225"/>
  <c r="BH225"/>
  <c r="BF225"/>
  <c r="BE225"/>
  <c r="T225"/>
  <c r="R225"/>
  <c r="P225"/>
  <c r="BI223"/>
  <c r="BH223"/>
  <c r="BF223"/>
  <c r="BE223"/>
  <c r="T223"/>
  <c r="R223"/>
  <c r="P223"/>
  <c r="BI221"/>
  <c r="BH221"/>
  <c r="BF221"/>
  <c r="BE221"/>
  <c r="T221"/>
  <c r="R221"/>
  <c r="P221"/>
  <c r="BI219"/>
  <c r="BH219"/>
  <c r="BF219"/>
  <c r="BE219"/>
  <c r="T219"/>
  <c r="R219"/>
  <c r="P219"/>
  <c r="BI217"/>
  <c r="BH217"/>
  <c r="BF217"/>
  <c r="BE217"/>
  <c r="T217"/>
  <c r="R217"/>
  <c r="P217"/>
  <c r="BI215"/>
  <c r="BH215"/>
  <c r="BF215"/>
  <c r="BE215"/>
  <c r="T215"/>
  <c r="R215"/>
  <c r="P215"/>
  <c r="BI213"/>
  <c r="BH213"/>
  <c r="BF213"/>
  <c r="BE213"/>
  <c r="T213"/>
  <c r="R213"/>
  <c r="P213"/>
  <c r="BI209"/>
  <c r="BH209"/>
  <c r="BF209"/>
  <c r="BE209"/>
  <c r="T209"/>
  <c r="R209"/>
  <c r="P209"/>
  <c r="BI207"/>
  <c r="BH207"/>
  <c r="BF207"/>
  <c r="BE207"/>
  <c r="T207"/>
  <c r="R207"/>
  <c r="P207"/>
  <c r="BI205"/>
  <c r="BH205"/>
  <c r="BF205"/>
  <c r="BE205"/>
  <c r="T205"/>
  <c r="R205"/>
  <c r="P205"/>
  <c r="BI203"/>
  <c r="BH203"/>
  <c r="BF203"/>
  <c r="BE203"/>
  <c r="T203"/>
  <c r="R203"/>
  <c r="P203"/>
  <c r="BI201"/>
  <c r="BH201"/>
  <c r="BF201"/>
  <c r="BE201"/>
  <c r="T201"/>
  <c r="R201"/>
  <c r="P201"/>
  <c r="BI199"/>
  <c r="BH199"/>
  <c r="BF199"/>
  <c r="BE199"/>
  <c r="T199"/>
  <c r="R199"/>
  <c r="P199"/>
  <c r="BI195"/>
  <c r="BH195"/>
  <c r="BF195"/>
  <c r="BE195"/>
  <c r="T195"/>
  <c r="R195"/>
  <c r="P195"/>
  <c r="BI191"/>
  <c r="BH191"/>
  <c r="BF191"/>
  <c r="BE191"/>
  <c r="T191"/>
  <c r="R191"/>
  <c r="P191"/>
  <c r="BI189"/>
  <c r="BH189"/>
  <c r="BF189"/>
  <c r="BE189"/>
  <c r="T189"/>
  <c r="R189"/>
  <c r="P189"/>
  <c r="BI187"/>
  <c r="BH187"/>
  <c r="BF187"/>
  <c r="BE187"/>
  <c r="T187"/>
  <c r="R187"/>
  <c r="P187"/>
  <c r="BI182"/>
  <c r="BH182"/>
  <c r="BF182"/>
  <c r="BE182"/>
  <c r="T182"/>
  <c r="R182"/>
  <c r="P182"/>
  <c r="BI178"/>
  <c r="BH178"/>
  <c r="BF178"/>
  <c r="BE178"/>
  <c r="T178"/>
  <c r="R178"/>
  <c r="P178"/>
  <c r="BI175"/>
  <c r="BH175"/>
  <c r="BF175"/>
  <c r="BE175"/>
  <c r="T175"/>
  <c r="R175"/>
  <c r="P175"/>
  <c r="BI173"/>
  <c r="BH173"/>
  <c r="BF173"/>
  <c r="BE173"/>
  <c r="T173"/>
  <c r="R173"/>
  <c r="P173"/>
  <c r="BI169"/>
  <c r="BH169"/>
  <c r="BF169"/>
  <c r="BE169"/>
  <c r="T169"/>
  <c r="R169"/>
  <c r="P169"/>
  <c r="BI165"/>
  <c r="BH165"/>
  <c r="BF165"/>
  <c r="BE165"/>
  <c r="T165"/>
  <c r="R165"/>
  <c r="P165"/>
  <c r="BI161"/>
  <c r="BH161"/>
  <c r="BF161"/>
  <c r="BE161"/>
  <c r="T161"/>
  <c r="R161"/>
  <c r="P161"/>
  <c r="BI159"/>
  <c r="BH159"/>
  <c r="BF159"/>
  <c r="BE159"/>
  <c r="T159"/>
  <c r="R159"/>
  <c r="P159"/>
  <c r="BI157"/>
  <c r="BH157"/>
  <c r="BF157"/>
  <c r="BE157"/>
  <c r="T157"/>
  <c r="R157"/>
  <c r="P157"/>
  <c r="BI153"/>
  <c r="BH153"/>
  <c r="BF153"/>
  <c r="BE153"/>
  <c r="T153"/>
  <c r="R153"/>
  <c r="P153"/>
  <c r="BI149"/>
  <c r="BH149"/>
  <c r="BF149"/>
  <c r="BE149"/>
  <c r="T149"/>
  <c r="R149"/>
  <c r="P149"/>
  <c r="BI147"/>
  <c r="BH147"/>
  <c r="BF147"/>
  <c r="BE147"/>
  <c r="T147"/>
  <c r="R147"/>
  <c r="P147"/>
  <c r="BI143"/>
  <c r="BH143"/>
  <c r="BF143"/>
  <c r="BE143"/>
  <c r="T143"/>
  <c r="R143"/>
  <c r="P143"/>
  <c r="BI141"/>
  <c r="BH141"/>
  <c r="BF141"/>
  <c r="BE141"/>
  <c r="T141"/>
  <c r="R141"/>
  <c r="P141"/>
  <c r="BI137"/>
  <c r="BH137"/>
  <c r="BF137"/>
  <c r="BE137"/>
  <c r="T137"/>
  <c r="R137"/>
  <c r="P137"/>
  <c r="BI135"/>
  <c r="BH135"/>
  <c r="BF135"/>
  <c r="BE135"/>
  <c r="T135"/>
  <c r="R135"/>
  <c r="P135"/>
  <c r="BI131"/>
  <c r="BH131"/>
  <c r="BF131"/>
  <c r="BE131"/>
  <c r="T131"/>
  <c r="R131"/>
  <c r="P131"/>
  <c r="J126"/>
  <c r="J125"/>
  <c r="F125"/>
  <c r="F123"/>
  <c r="E121"/>
  <c r="J96"/>
  <c r="J95"/>
  <c r="F95"/>
  <c r="F93"/>
  <c r="E91"/>
  <c r="J22"/>
  <c r="E22"/>
  <c r="F96"/>
  <c r="J21"/>
  <c r="J16"/>
  <c r="J93"/>
  <c r="E7"/>
  <c r="E115"/>
  <c i="5" r="J41"/>
  <c r="J40"/>
  <c i="1" r="AY100"/>
  <c i="5" r="J39"/>
  <c i="1" r="AX100"/>
  <c i="5" r="BI350"/>
  <c r="BH350"/>
  <c r="BF350"/>
  <c r="BE350"/>
  <c r="T350"/>
  <c r="T349"/>
  <c r="R350"/>
  <c r="R349"/>
  <c r="P350"/>
  <c r="P349"/>
  <c r="BI347"/>
  <c r="BH347"/>
  <c r="BF347"/>
  <c r="BE347"/>
  <c r="T347"/>
  <c r="R347"/>
  <c r="P347"/>
  <c r="BI345"/>
  <c r="BH345"/>
  <c r="BF345"/>
  <c r="BE345"/>
  <c r="T345"/>
  <c r="R345"/>
  <c r="P345"/>
  <c r="BI343"/>
  <c r="BH343"/>
  <c r="BF343"/>
  <c r="BE343"/>
  <c r="T343"/>
  <c r="R343"/>
  <c r="P343"/>
  <c r="BI341"/>
  <c r="BH341"/>
  <c r="BF341"/>
  <c r="BE341"/>
  <c r="T341"/>
  <c r="R341"/>
  <c r="P341"/>
  <c r="BI336"/>
  <c r="BH336"/>
  <c r="BF336"/>
  <c r="BE336"/>
  <c r="T336"/>
  <c r="R336"/>
  <c r="P336"/>
  <c r="BI332"/>
  <c r="BH332"/>
  <c r="BF332"/>
  <c r="BE332"/>
  <c r="T332"/>
  <c r="R332"/>
  <c r="P332"/>
  <c r="BI330"/>
  <c r="BH330"/>
  <c r="BF330"/>
  <c r="BE330"/>
  <c r="T330"/>
  <c r="R330"/>
  <c r="P330"/>
  <c r="BI328"/>
  <c r="BH328"/>
  <c r="BF328"/>
  <c r="BE328"/>
  <c r="T328"/>
  <c r="R328"/>
  <c r="P328"/>
  <c r="BI324"/>
  <c r="BH324"/>
  <c r="BF324"/>
  <c r="BE324"/>
  <c r="T324"/>
  <c r="R324"/>
  <c r="P324"/>
  <c r="BI322"/>
  <c r="BH322"/>
  <c r="BF322"/>
  <c r="BE322"/>
  <c r="T322"/>
  <c r="R322"/>
  <c r="P322"/>
  <c r="BI320"/>
  <c r="BH320"/>
  <c r="BF320"/>
  <c r="BE320"/>
  <c r="T320"/>
  <c r="R320"/>
  <c r="P320"/>
  <c r="BI318"/>
  <c r="BH318"/>
  <c r="BF318"/>
  <c r="BE318"/>
  <c r="T318"/>
  <c r="R318"/>
  <c r="P318"/>
  <c r="BI316"/>
  <c r="BH316"/>
  <c r="BF316"/>
  <c r="BE316"/>
  <c r="T316"/>
  <c r="R316"/>
  <c r="P316"/>
  <c r="BI312"/>
  <c r="BH312"/>
  <c r="BF312"/>
  <c r="BE312"/>
  <c r="T312"/>
  <c r="R312"/>
  <c r="P312"/>
  <c r="BI308"/>
  <c r="BH308"/>
  <c r="BF308"/>
  <c r="BE308"/>
  <c r="T308"/>
  <c r="R308"/>
  <c r="P308"/>
  <c r="BI306"/>
  <c r="BH306"/>
  <c r="BF306"/>
  <c r="BE306"/>
  <c r="T306"/>
  <c r="R306"/>
  <c r="P306"/>
  <c r="BI302"/>
  <c r="BH302"/>
  <c r="BF302"/>
  <c r="BE302"/>
  <c r="T302"/>
  <c r="R302"/>
  <c r="P302"/>
  <c r="BI297"/>
  <c r="BH297"/>
  <c r="BF297"/>
  <c r="BE297"/>
  <c r="T297"/>
  <c r="R297"/>
  <c r="P297"/>
  <c r="BI295"/>
  <c r="BH295"/>
  <c r="BF295"/>
  <c r="BE295"/>
  <c r="T295"/>
  <c r="R295"/>
  <c r="P295"/>
  <c r="BI293"/>
  <c r="BH293"/>
  <c r="BF293"/>
  <c r="BE293"/>
  <c r="T293"/>
  <c r="R293"/>
  <c r="P293"/>
  <c r="BI290"/>
  <c r="BH290"/>
  <c r="BF290"/>
  <c r="BE290"/>
  <c r="T290"/>
  <c r="R290"/>
  <c r="P290"/>
  <c r="BI287"/>
  <c r="BH287"/>
  <c r="BF287"/>
  <c r="BE287"/>
  <c r="T287"/>
  <c r="R287"/>
  <c r="P287"/>
  <c r="BI283"/>
  <c r="BH283"/>
  <c r="BF283"/>
  <c r="BE283"/>
  <c r="T283"/>
  <c r="R283"/>
  <c r="P283"/>
  <c r="BI281"/>
  <c r="BH281"/>
  <c r="BF281"/>
  <c r="BE281"/>
  <c r="T281"/>
  <c r="R281"/>
  <c r="P281"/>
  <c r="BI279"/>
  <c r="BH279"/>
  <c r="BF279"/>
  <c r="BE279"/>
  <c r="T279"/>
  <c r="R279"/>
  <c r="P279"/>
  <c r="BI277"/>
  <c r="BH277"/>
  <c r="BF277"/>
  <c r="BE277"/>
  <c r="T277"/>
  <c r="R277"/>
  <c r="P277"/>
  <c r="BI275"/>
  <c r="BH275"/>
  <c r="BF275"/>
  <c r="BE275"/>
  <c r="T275"/>
  <c r="R275"/>
  <c r="P275"/>
  <c r="BI273"/>
  <c r="BH273"/>
  <c r="BF273"/>
  <c r="BE273"/>
  <c r="T273"/>
  <c r="R273"/>
  <c r="P273"/>
  <c r="BI271"/>
  <c r="BH271"/>
  <c r="BF271"/>
  <c r="BE271"/>
  <c r="T271"/>
  <c r="R271"/>
  <c r="P271"/>
  <c r="BI269"/>
  <c r="BH269"/>
  <c r="BF269"/>
  <c r="BE269"/>
  <c r="T269"/>
  <c r="R269"/>
  <c r="P269"/>
  <c r="BI267"/>
  <c r="BH267"/>
  <c r="BF267"/>
  <c r="BE267"/>
  <c r="T267"/>
  <c r="R267"/>
  <c r="P267"/>
  <c r="BI265"/>
  <c r="BH265"/>
  <c r="BF265"/>
  <c r="BE265"/>
  <c r="T265"/>
  <c r="R265"/>
  <c r="P265"/>
  <c r="BI263"/>
  <c r="BH263"/>
  <c r="BF263"/>
  <c r="BE263"/>
  <c r="T263"/>
  <c r="R263"/>
  <c r="P263"/>
  <c r="BI261"/>
  <c r="BH261"/>
  <c r="BF261"/>
  <c r="BE261"/>
  <c r="T261"/>
  <c r="R261"/>
  <c r="P261"/>
  <c r="BI259"/>
  <c r="BH259"/>
  <c r="BF259"/>
  <c r="BE259"/>
  <c r="T259"/>
  <c r="R259"/>
  <c r="P259"/>
  <c r="BI257"/>
  <c r="BH257"/>
  <c r="BF257"/>
  <c r="BE257"/>
  <c r="T257"/>
  <c r="R257"/>
  <c r="P257"/>
  <c r="BI255"/>
  <c r="BH255"/>
  <c r="BF255"/>
  <c r="BE255"/>
  <c r="T255"/>
  <c r="R255"/>
  <c r="P255"/>
  <c r="BI253"/>
  <c r="BH253"/>
  <c r="BF253"/>
  <c r="BE253"/>
  <c r="T253"/>
  <c r="R253"/>
  <c r="P253"/>
  <c r="BI251"/>
  <c r="BH251"/>
  <c r="BF251"/>
  <c r="BE251"/>
  <c r="T251"/>
  <c r="R251"/>
  <c r="P251"/>
  <c r="BI249"/>
  <c r="BH249"/>
  <c r="BF249"/>
  <c r="BE249"/>
  <c r="T249"/>
  <c r="R249"/>
  <c r="P249"/>
  <c r="BI247"/>
  <c r="BH247"/>
  <c r="BF247"/>
  <c r="BE247"/>
  <c r="T247"/>
  <c r="R247"/>
  <c r="P247"/>
  <c r="BI245"/>
  <c r="BH245"/>
  <c r="BF245"/>
  <c r="BE245"/>
  <c r="T245"/>
  <c r="R245"/>
  <c r="P245"/>
  <c r="BI243"/>
  <c r="BH243"/>
  <c r="BF243"/>
  <c r="BE243"/>
  <c r="T243"/>
  <c r="R243"/>
  <c r="P243"/>
  <c r="BI241"/>
  <c r="BH241"/>
  <c r="BF241"/>
  <c r="BE241"/>
  <c r="T241"/>
  <c r="R241"/>
  <c r="P241"/>
  <c r="BI239"/>
  <c r="BH239"/>
  <c r="BF239"/>
  <c r="BE239"/>
  <c r="T239"/>
  <c r="R239"/>
  <c r="P239"/>
  <c r="BI237"/>
  <c r="BH237"/>
  <c r="BF237"/>
  <c r="BE237"/>
  <c r="T237"/>
  <c r="R237"/>
  <c r="P237"/>
  <c r="BI235"/>
  <c r="BH235"/>
  <c r="BF235"/>
  <c r="BE235"/>
  <c r="T235"/>
  <c r="R235"/>
  <c r="P235"/>
  <c r="BI233"/>
  <c r="BH233"/>
  <c r="BF233"/>
  <c r="BE233"/>
  <c r="T233"/>
  <c r="R233"/>
  <c r="P233"/>
  <c r="BI231"/>
  <c r="BH231"/>
  <c r="BF231"/>
  <c r="BE231"/>
  <c r="T231"/>
  <c r="R231"/>
  <c r="P231"/>
  <c r="BI227"/>
  <c r="BH227"/>
  <c r="BF227"/>
  <c r="BE227"/>
  <c r="T227"/>
  <c r="R227"/>
  <c r="P227"/>
  <c r="BI223"/>
  <c r="BH223"/>
  <c r="BF223"/>
  <c r="BE223"/>
  <c r="T223"/>
  <c r="R223"/>
  <c r="P223"/>
  <c r="BI221"/>
  <c r="BH221"/>
  <c r="BF221"/>
  <c r="BE221"/>
  <c r="T221"/>
  <c r="R221"/>
  <c r="P221"/>
  <c r="BI219"/>
  <c r="BH219"/>
  <c r="BF219"/>
  <c r="BE219"/>
  <c r="T219"/>
  <c r="R219"/>
  <c r="P219"/>
  <c r="BI213"/>
  <c r="BH213"/>
  <c r="BF213"/>
  <c r="BE213"/>
  <c r="T213"/>
  <c r="R213"/>
  <c r="P213"/>
  <c r="BI211"/>
  <c r="BH211"/>
  <c r="BF211"/>
  <c r="BE211"/>
  <c r="T211"/>
  <c r="R211"/>
  <c r="P211"/>
  <c r="BI206"/>
  <c r="BH206"/>
  <c r="BF206"/>
  <c r="BE206"/>
  <c r="T206"/>
  <c r="R206"/>
  <c r="P206"/>
  <c r="BI204"/>
  <c r="BH204"/>
  <c r="BF204"/>
  <c r="BE204"/>
  <c r="T204"/>
  <c r="R204"/>
  <c r="P204"/>
  <c r="BI202"/>
  <c r="BH202"/>
  <c r="BF202"/>
  <c r="BE202"/>
  <c r="T202"/>
  <c r="R202"/>
  <c r="P202"/>
  <c r="BI200"/>
  <c r="BH200"/>
  <c r="BF200"/>
  <c r="BE200"/>
  <c r="T200"/>
  <c r="R200"/>
  <c r="P200"/>
  <c r="BI198"/>
  <c r="BH198"/>
  <c r="BF198"/>
  <c r="BE198"/>
  <c r="T198"/>
  <c r="R198"/>
  <c r="P198"/>
  <c r="BI193"/>
  <c r="BH193"/>
  <c r="BF193"/>
  <c r="BE193"/>
  <c r="T193"/>
  <c r="R193"/>
  <c r="P193"/>
  <c r="BI191"/>
  <c r="BH191"/>
  <c r="BF191"/>
  <c r="BE191"/>
  <c r="T191"/>
  <c r="R191"/>
  <c r="P191"/>
  <c r="BI186"/>
  <c r="BH186"/>
  <c r="BF186"/>
  <c r="BE186"/>
  <c r="T186"/>
  <c r="R186"/>
  <c r="P186"/>
  <c r="BI181"/>
  <c r="BH181"/>
  <c r="BF181"/>
  <c r="BE181"/>
  <c r="T181"/>
  <c r="R181"/>
  <c r="P181"/>
  <c r="BI176"/>
  <c r="BH176"/>
  <c r="BF176"/>
  <c r="BE176"/>
  <c r="T176"/>
  <c r="T175"/>
  <c r="R176"/>
  <c r="R175"/>
  <c r="P176"/>
  <c r="P175"/>
  <c r="BI171"/>
  <c r="BH171"/>
  <c r="BF171"/>
  <c r="BE171"/>
  <c r="T171"/>
  <c r="T170"/>
  <c r="R171"/>
  <c r="R170"/>
  <c r="P171"/>
  <c r="P170"/>
  <c r="BI168"/>
  <c r="BH168"/>
  <c r="BF168"/>
  <c r="BE168"/>
  <c r="T168"/>
  <c r="R168"/>
  <c r="P168"/>
  <c r="BI164"/>
  <c r="BH164"/>
  <c r="BF164"/>
  <c r="BE164"/>
  <c r="T164"/>
  <c r="R164"/>
  <c r="P164"/>
  <c r="BI160"/>
  <c r="BH160"/>
  <c r="BF160"/>
  <c r="BE160"/>
  <c r="T160"/>
  <c r="R160"/>
  <c r="P160"/>
  <c r="BI156"/>
  <c r="BH156"/>
  <c r="BF156"/>
  <c r="BE156"/>
  <c r="T156"/>
  <c r="R156"/>
  <c r="P156"/>
  <c r="BI154"/>
  <c r="BH154"/>
  <c r="BF154"/>
  <c r="BE154"/>
  <c r="T154"/>
  <c r="R154"/>
  <c r="P154"/>
  <c r="BI152"/>
  <c r="BH152"/>
  <c r="BF152"/>
  <c r="BE152"/>
  <c r="T152"/>
  <c r="R152"/>
  <c r="P152"/>
  <c r="BI148"/>
  <c r="BH148"/>
  <c r="BF148"/>
  <c r="BE148"/>
  <c r="T148"/>
  <c r="R148"/>
  <c r="P148"/>
  <c r="BI146"/>
  <c r="BH146"/>
  <c r="BF146"/>
  <c r="BE146"/>
  <c r="T146"/>
  <c r="R146"/>
  <c r="P146"/>
  <c r="BI144"/>
  <c r="BH144"/>
  <c r="BF144"/>
  <c r="BE144"/>
  <c r="T144"/>
  <c r="R144"/>
  <c r="P144"/>
  <c r="BI140"/>
  <c r="BH140"/>
  <c r="BF140"/>
  <c r="BE140"/>
  <c r="T140"/>
  <c r="R140"/>
  <c r="P140"/>
  <c r="BI138"/>
  <c r="BH138"/>
  <c r="BF138"/>
  <c r="BE138"/>
  <c r="T138"/>
  <c r="R138"/>
  <c r="P138"/>
  <c r="BI134"/>
  <c r="BH134"/>
  <c r="BF134"/>
  <c r="BE134"/>
  <c r="T134"/>
  <c r="R134"/>
  <c r="P134"/>
  <c r="J129"/>
  <c r="J128"/>
  <c r="F128"/>
  <c r="F126"/>
  <c r="E124"/>
  <c r="J96"/>
  <c r="J95"/>
  <c r="F95"/>
  <c r="F93"/>
  <c r="E91"/>
  <c r="J22"/>
  <c r="E22"/>
  <c r="F129"/>
  <c r="J21"/>
  <c r="J16"/>
  <c r="J126"/>
  <c r="E7"/>
  <c r="E118"/>
  <c i="4" r="J41"/>
  <c r="J40"/>
  <c i="1" r="AY99"/>
  <c i="4" r="J39"/>
  <c i="1" r="AX99"/>
  <c i="4" r="BI270"/>
  <c r="BH270"/>
  <c r="BF270"/>
  <c r="BE270"/>
  <c r="T270"/>
  <c r="T269"/>
  <c r="R270"/>
  <c r="R269"/>
  <c r="P270"/>
  <c r="P269"/>
  <c r="BI267"/>
  <c r="BH267"/>
  <c r="BF267"/>
  <c r="BE267"/>
  <c r="T267"/>
  <c r="R267"/>
  <c r="P267"/>
  <c r="BI265"/>
  <c r="BH265"/>
  <c r="BF265"/>
  <c r="BE265"/>
  <c r="T265"/>
  <c r="R265"/>
  <c r="P265"/>
  <c r="BI263"/>
  <c r="BH263"/>
  <c r="BF263"/>
  <c r="BE263"/>
  <c r="T263"/>
  <c r="R263"/>
  <c r="P263"/>
  <c r="BI261"/>
  <c r="BH261"/>
  <c r="BF261"/>
  <c r="BE261"/>
  <c r="T261"/>
  <c r="R261"/>
  <c r="P261"/>
  <c r="BI259"/>
  <c r="BH259"/>
  <c r="BF259"/>
  <c r="BE259"/>
  <c r="T259"/>
  <c r="R259"/>
  <c r="P259"/>
  <c r="BI254"/>
  <c r="BH254"/>
  <c r="BF254"/>
  <c r="BE254"/>
  <c r="T254"/>
  <c r="R254"/>
  <c r="P254"/>
  <c r="BI252"/>
  <c r="BH252"/>
  <c r="BF252"/>
  <c r="BE252"/>
  <c r="T252"/>
  <c r="R252"/>
  <c r="P252"/>
  <c r="BI250"/>
  <c r="BH250"/>
  <c r="BF250"/>
  <c r="BE250"/>
  <c r="T250"/>
  <c r="R250"/>
  <c r="P250"/>
  <c r="BI247"/>
  <c r="BH247"/>
  <c r="BF247"/>
  <c r="BE247"/>
  <c r="T247"/>
  <c r="R247"/>
  <c r="P247"/>
  <c r="BI244"/>
  <c r="BH244"/>
  <c r="BF244"/>
  <c r="BE244"/>
  <c r="T244"/>
  <c r="R244"/>
  <c r="P244"/>
  <c r="BI241"/>
  <c r="BH241"/>
  <c r="BF241"/>
  <c r="BE241"/>
  <c r="T241"/>
  <c r="R241"/>
  <c r="P241"/>
  <c r="BI239"/>
  <c r="BH239"/>
  <c r="BF239"/>
  <c r="BE239"/>
  <c r="T239"/>
  <c r="R239"/>
  <c r="P239"/>
  <c r="BI237"/>
  <c r="BH237"/>
  <c r="BF237"/>
  <c r="BE237"/>
  <c r="T237"/>
  <c r="R237"/>
  <c r="P237"/>
  <c r="BI235"/>
  <c r="BH235"/>
  <c r="BF235"/>
  <c r="BE235"/>
  <c r="T235"/>
  <c r="R235"/>
  <c r="P235"/>
  <c r="BI233"/>
  <c r="BH233"/>
  <c r="BF233"/>
  <c r="BE233"/>
  <c r="T233"/>
  <c r="R233"/>
  <c r="P233"/>
  <c r="BI231"/>
  <c r="BH231"/>
  <c r="BF231"/>
  <c r="BE231"/>
  <c r="T231"/>
  <c r="R231"/>
  <c r="P231"/>
  <c r="BI229"/>
  <c r="BH229"/>
  <c r="BF229"/>
  <c r="BE229"/>
  <c r="T229"/>
  <c r="R229"/>
  <c r="P229"/>
  <c r="BI227"/>
  <c r="BH227"/>
  <c r="BF227"/>
  <c r="BE227"/>
  <c r="T227"/>
  <c r="R227"/>
  <c r="P227"/>
  <c r="BI225"/>
  <c r="BH225"/>
  <c r="BF225"/>
  <c r="BE225"/>
  <c r="T225"/>
  <c r="R225"/>
  <c r="P225"/>
  <c r="BI223"/>
  <c r="BH223"/>
  <c r="BF223"/>
  <c r="BE223"/>
  <c r="T223"/>
  <c r="R223"/>
  <c r="P223"/>
  <c r="BI221"/>
  <c r="BH221"/>
  <c r="BF221"/>
  <c r="BE221"/>
  <c r="T221"/>
  <c r="R221"/>
  <c r="P221"/>
  <c r="BI219"/>
  <c r="BH219"/>
  <c r="BF219"/>
  <c r="BE219"/>
  <c r="T219"/>
  <c r="R219"/>
  <c r="P219"/>
  <c r="BI217"/>
  <c r="BH217"/>
  <c r="BF217"/>
  <c r="BE217"/>
  <c r="T217"/>
  <c r="R217"/>
  <c r="P217"/>
  <c r="BI215"/>
  <c r="BH215"/>
  <c r="BF215"/>
  <c r="BE215"/>
  <c r="T215"/>
  <c r="R215"/>
  <c r="P215"/>
  <c r="BI213"/>
  <c r="BH213"/>
  <c r="BF213"/>
  <c r="BE213"/>
  <c r="T213"/>
  <c r="R213"/>
  <c r="P213"/>
  <c r="BI211"/>
  <c r="BH211"/>
  <c r="BF211"/>
  <c r="BE211"/>
  <c r="T211"/>
  <c r="R211"/>
  <c r="P211"/>
  <c r="BI209"/>
  <c r="BH209"/>
  <c r="BF209"/>
  <c r="BE209"/>
  <c r="T209"/>
  <c r="R209"/>
  <c r="P209"/>
  <c r="BI207"/>
  <c r="BH207"/>
  <c r="BF207"/>
  <c r="BE207"/>
  <c r="T207"/>
  <c r="R207"/>
  <c r="P207"/>
  <c r="BI205"/>
  <c r="BH205"/>
  <c r="BF205"/>
  <c r="BE205"/>
  <c r="T205"/>
  <c r="R205"/>
  <c r="P205"/>
  <c r="BI203"/>
  <c r="BH203"/>
  <c r="BF203"/>
  <c r="BE203"/>
  <c r="T203"/>
  <c r="R203"/>
  <c r="P203"/>
  <c r="BI201"/>
  <c r="BH201"/>
  <c r="BF201"/>
  <c r="BE201"/>
  <c r="T201"/>
  <c r="R201"/>
  <c r="P201"/>
  <c r="BI199"/>
  <c r="BH199"/>
  <c r="BF199"/>
  <c r="BE199"/>
  <c r="T199"/>
  <c r="R199"/>
  <c r="P199"/>
  <c r="BI197"/>
  <c r="BH197"/>
  <c r="BF197"/>
  <c r="BE197"/>
  <c r="T197"/>
  <c r="R197"/>
  <c r="P197"/>
  <c r="BI195"/>
  <c r="BH195"/>
  <c r="BF195"/>
  <c r="BE195"/>
  <c r="T195"/>
  <c r="R195"/>
  <c r="P195"/>
  <c r="BI192"/>
  <c r="BH192"/>
  <c r="BF192"/>
  <c r="BE192"/>
  <c r="T192"/>
  <c r="R192"/>
  <c r="P192"/>
  <c r="BI189"/>
  <c r="BH189"/>
  <c r="BF189"/>
  <c r="BE189"/>
  <c r="T189"/>
  <c r="R189"/>
  <c r="P189"/>
  <c r="BI187"/>
  <c r="BH187"/>
  <c r="BF187"/>
  <c r="BE187"/>
  <c r="T187"/>
  <c r="R187"/>
  <c r="P187"/>
  <c r="BI185"/>
  <c r="BH185"/>
  <c r="BF185"/>
  <c r="BE185"/>
  <c r="T185"/>
  <c r="R185"/>
  <c r="P185"/>
  <c r="BI179"/>
  <c r="BH179"/>
  <c r="BF179"/>
  <c r="BE179"/>
  <c r="T179"/>
  <c r="R179"/>
  <c r="P179"/>
  <c r="BI174"/>
  <c r="BH174"/>
  <c r="BF174"/>
  <c r="BE174"/>
  <c r="T174"/>
  <c r="T173"/>
  <c r="R174"/>
  <c r="R173"/>
  <c r="P174"/>
  <c r="P173"/>
  <c r="BI169"/>
  <c r="BH169"/>
  <c r="BF169"/>
  <c r="BE169"/>
  <c r="T169"/>
  <c r="T168"/>
  <c r="R169"/>
  <c r="R168"/>
  <c r="P169"/>
  <c r="P168"/>
  <c r="BI166"/>
  <c r="BH166"/>
  <c r="BF166"/>
  <c r="BE166"/>
  <c r="T166"/>
  <c r="R166"/>
  <c r="P166"/>
  <c r="BI162"/>
  <c r="BH162"/>
  <c r="BF162"/>
  <c r="BE162"/>
  <c r="T162"/>
  <c r="R162"/>
  <c r="P162"/>
  <c r="BI158"/>
  <c r="BH158"/>
  <c r="BF158"/>
  <c r="BE158"/>
  <c r="T158"/>
  <c r="R158"/>
  <c r="P158"/>
  <c r="BI154"/>
  <c r="BH154"/>
  <c r="BF154"/>
  <c r="BE154"/>
  <c r="T154"/>
  <c r="R154"/>
  <c r="P154"/>
  <c r="BI152"/>
  <c r="BH152"/>
  <c r="BF152"/>
  <c r="BE152"/>
  <c r="T152"/>
  <c r="R152"/>
  <c r="P152"/>
  <c r="BI150"/>
  <c r="BH150"/>
  <c r="BF150"/>
  <c r="BE150"/>
  <c r="T150"/>
  <c r="R150"/>
  <c r="P150"/>
  <c r="BI146"/>
  <c r="BH146"/>
  <c r="BF146"/>
  <c r="BE146"/>
  <c r="T146"/>
  <c r="R146"/>
  <c r="P146"/>
  <c r="BI144"/>
  <c r="BH144"/>
  <c r="BF144"/>
  <c r="BE144"/>
  <c r="T144"/>
  <c r="R144"/>
  <c r="P144"/>
  <c r="BI142"/>
  <c r="BH142"/>
  <c r="BF142"/>
  <c r="BE142"/>
  <c r="T142"/>
  <c r="R142"/>
  <c r="P142"/>
  <c r="BI138"/>
  <c r="BH138"/>
  <c r="BF138"/>
  <c r="BE138"/>
  <c r="T138"/>
  <c r="R138"/>
  <c r="P138"/>
  <c r="BI136"/>
  <c r="BH136"/>
  <c r="BF136"/>
  <c r="BE136"/>
  <c r="T136"/>
  <c r="R136"/>
  <c r="P136"/>
  <c r="BI132"/>
  <c r="BH132"/>
  <c r="BF132"/>
  <c r="BE132"/>
  <c r="T132"/>
  <c r="R132"/>
  <c r="P132"/>
  <c r="J127"/>
  <c r="J126"/>
  <c r="F126"/>
  <c r="F124"/>
  <c r="E122"/>
  <c r="J96"/>
  <c r="J95"/>
  <c r="F95"/>
  <c r="F93"/>
  <c r="E91"/>
  <c r="J22"/>
  <c r="E22"/>
  <c r="F96"/>
  <c r="J21"/>
  <c r="J16"/>
  <c r="J124"/>
  <c r="E7"/>
  <c r="E85"/>
  <c i="3" r="J41"/>
  <c r="J40"/>
  <c i="1" r="AY98"/>
  <c i="3" r="J39"/>
  <c i="1" r="AX98"/>
  <c i="3" r="BI344"/>
  <c r="BH344"/>
  <c r="BF344"/>
  <c r="BE344"/>
  <c r="T344"/>
  <c r="T343"/>
  <c r="R344"/>
  <c r="R343"/>
  <c r="P344"/>
  <c r="P343"/>
  <c r="BI341"/>
  <c r="BH341"/>
  <c r="BF341"/>
  <c r="BE341"/>
  <c r="T341"/>
  <c r="R341"/>
  <c r="P341"/>
  <c r="BI339"/>
  <c r="BH339"/>
  <c r="BF339"/>
  <c r="BE339"/>
  <c r="T339"/>
  <c r="R339"/>
  <c r="P339"/>
  <c r="BI337"/>
  <c r="BH337"/>
  <c r="BF337"/>
  <c r="BE337"/>
  <c r="T337"/>
  <c r="R337"/>
  <c r="P337"/>
  <c r="BI334"/>
  <c r="BH334"/>
  <c r="BF334"/>
  <c r="BE334"/>
  <c r="T334"/>
  <c r="R334"/>
  <c r="P334"/>
  <c r="BI332"/>
  <c r="BH332"/>
  <c r="BF332"/>
  <c r="BE332"/>
  <c r="T332"/>
  <c r="R332"/>
  <c r="P332"/>
  <c r="BI328"/>
  <c r="BH328"/>
  <c r="BF328"/>
  <c r="BE328"/>
  <c r="T328"/>
  <c r="R328"/>
  <c r="P328"/>
  <c r="BI324"/>
  <c r="BH324"/>
  <c r="BF324"/>
  <c r="BE324"/>
  <c r="T324"/>
  <c r="R324"/>
  <c r="P324"/>
  <c r="BI320"/>
  <c r="BH320"/>
  <c r="BF320"/>
  <c r="BE320"/>
  <c r="T320"/>
  <c r="R320"/>
  <c r="P320"/>
  <c r="BI316"/>
  <c r="BH316"/>
  <c r="BF316"/>
  <c r="BE316"/>
  <c r="T316"/>
  <c r="R316"/>
  <c r="P316"/>
  <c r="BI314"/>
  <c r="BH314"/>
  <c r="BF314"/>
  <c r="BE314"/>
  <c r="T314"/>
  <c r="R314"/>
  <c r="P314"/>
  <c r="BI312"/>
  <c r="BH312"/>
  <c r="BF312"/>
  <c r="BE312"/>
  <c r="T312"/>
  <c r="R312"/>
  <c r="P312"/>
  <c r="BI310"/>
  <c r="BH310"/>
  <c r="BF310"/>
  <c r="BE310"/>
  <c r="T310"/>
  <c r="R310"/>
  <c r="P310"/>
  <c r="BI308"/>
  <c r="BH308"/>
  <c r="BF308"/>
  <c r="BE308"/>
  <c r="T308"/>
  <c r="R308"/>
  <c r="P308"/>
  <c r="BI303"/>
  <c r="BH303"/>
  <c r="BF303"/>
  <c r="BE303"/>
  <c r="T303"/>
  <c r="R303"/>
  <c r="P303"/>
  <c r="BI301"/>
  <c r="BH301"/>
  <c r="BF301"/>
  <c r="BE301"/>
  <c r="T301"/>
  <c r="R301"/>
  <c r="P301"/>
  <c r="BI297"/>
  <c r="BH297"/>
  <c r="BF297"/>
  <c r="BE297"/>
  <c r="T297"/>
  <c r="R297"/>
  <c r="P297"/>
  <c r="BI294"/>
  <c r="BH294"/>
  <c r="BF294"/>
  <c r="BE294"/>
  <c r="T294"/>
  <c r="R294"/>
  <c r="P294"/>
  <c r="BI292"/>
  <c r="BH292"/>
  <c r="BF292"/>
  <c r="BE292"/>
  <c r="T292"/>
  <c r="R292"/>
  <c r="P292"/>
  <c r="BI289"/>
  <c r="BH289"/>
  <c r="BF289"/>
  <c r="BE289"/>
  <c r="T289"/>
  <c r="R289"/>
  <c r="P289"/>
  <c r="BI285"/>
  <c r="BH285"/>
  <c r="BF285"/>
  <c r="BE285"/>
  <c r="T285"/>
  <c r="R285"/>
  <c r="P285"/>
  <c r="BI281"/>
  <c r="BH281"/>
  <c r="BF281"/>
  <c r="BE281"/>
  <c r="T281"/>
  <c r="R281"/>
  <c r="P281"/>
  <c r="BI277"/>
  <c r="BH277"/>
  <c r="BF277"/>
  <c r="BE277"/>
  <c r="T277"/>
  <c r="R277"/>
  <c r="P277"/>
  <c r="BI275"/>
  <c r="BH275"/>
  <c r="BF275"/>
  <c r="BE275"/>
  <c r="T275"/>
  <c r="R275"/>
  <c r="P275"/>
  <c r="BI273"/>
  <c r="BH273"/>
  <c r="BF273"/>
  <c r="BE273"/>
  <c r="T273"/>
  <c r="R273"/>
  <c r="P273"/>
  <c r="BI271"/>
  <c r="BH271"/>
  <c r="BF271"/>
  <c r="BE271"/>
  <c r="T271"/>
  <c r="R271"/>
  <c r="P271"/>
  <c r="BI269"/>
  <c r="BH269"/>
  <c r="BF269"/>
  <c r="BE269"/>
  <c r="T269"/>
  <c r="R269"/>
  <c r="P269"/>
  <c r="BI267"/>
  <c r="BH267"/>
  <c r="BF267"/>
  <c r="BE267"/>
  <c r="T267"/>
  <c r="R267"/>
  <c r="P267"/>
  <c r="BI265"/>
  <c r="BH265"/>
  <c r="BF265"/>
  <c r="BE265"/>
  <c r="T265"/>
  <c r="R265"/>
  <c r="P265"/>
  <c r="BI263"/>
  <c r="BH263"/>
  <c r="BF263"/>
  <c r="BE263"/>
  <c r="T263"/>
  <c r="R263"/>
  <c r="P263"/>
  <c r="BI261"/>
  <c r="BH261"/>
  <c r="BF261"/>
  <c r="BE261"/>
  <c r="T261"/>
  <c r="R261"/>
  <c r="P261"/>
  <c r="BI259"/>
  <c r="BH259"/>
  <c r="BF259"/>
  <c r="BE259"/>
  <c r="T259"/>
  <c r="R259"/>
  <c r="P259"/>
  <c r="BI257"/>
  <c r="BH257"/>
  <c r="BF257"/>
  <c r="BE257"/>
  <c r="T257"/>
  <c r="R257"/>
  <c r="P257"/>
  <c r="BI255"/>
  <c r="BH255"/>
  <c r="BF255"/>
  <c r="BE255"/>
  <c r="T255"/>
  <c r="R255"/>
  <c r="P255"/>
  <c r="BI253"/>
  <c r="BH253"/>
  <c r="BF253"/>
  <c r="BE253"/>
  <c r="T253"/>
  <c r="R253"/>
  <c r="P253"/>
  <c r="BI251"/>
  <c r="BH251"/>
  <c r="BF251"/>
  <c r="BE251"/>
  <c r="T251"/>
  <c r="R251"/>
  <c r="P251"/>
  <c r="BI249"/>
  <c r="BH249"/>
  <c r="BF249"/>
  <c r="BE249"/>
  <c r="T249"/>
  <c r="R249"/>
  <c r="P249"/>
  <c r="BI247"/>
  <c r="BH247"/>
  <c r="BF247"/>
  <c r="BE247"/>
  <c r="T247"/>
  <c r="R247"/>
  <c r="P247"/>
  <c r="BI245"/>
  <c r="BH245"/>
  <c r="BF245"/>
  <c r="BE245"/>
  <c r="T245"/>
  <c r="R245"/>
  <c r="P245"/>
  <c r="BI243"/>
  <c r="BH243"/>
  <c r="BF243"/>
  <c r="BE243"/>
  <c r="T243"/>
  <c r="R243"/>
  <c r="P243"/>
  <c r="BI241"/>
  <c r="BH241"/>
  <c r="BF241"/>
  <c r="BE241"/>
  <c r="T241"/>
  <c r="R241"/>
  <c r="P241"/>
  <c r="BI239"/>
  <c r="BH239"/>
  <c r="BF239"/>
  <c r="BE239"/>
  <c r="T239"/>
  <c r="R239"/>
  <c r="P239"/>
  <c r="BI237"/>
  <c r="BH237"/>
  <c r="BF237"/>
  <c r="BE237"/>
  <c r="T237"/>
  <c r="R237"/>
  <c r="P237"/>
  <c r="BI235"/>
  <c r="BH235"/>
  <c r="BF235"/>
  <c r="BE235"/>
  <c r="T235"/>
  <c r="R235"/>
  <c r="P235"/>
  <c r="BI233"/>
  <c r="BH233"/>
  <c r="BF233"/>
  <c r="BE233"/>
  <c r="T233"/>
  <c r="R233"/>
  <c r="P233"/>
  <c r="BI231"/>
  <c r="BH231"/>
  <c r="BF231"/>
  <c r="BE231"/>
  <c r="T231"/>
  <c r="R231"/>
  <c r="P231"/>
  <c r="BI229"/>
  <c r="BH229"/>
  <c r="BF229"/>
  <c r="BE229"/>
  <c r="T229"/>
  <c r="R229"/>
  <c r="P229"/>
  <c r="BI226"/>
  <c r="BH226"/>
  <c r="BF226"/>
  <c r="BE226"/>
  <c r="T226"/>
  <c r="R226"/>
  <c r="P226"/>
  <c r="BI223"/>
  <c r="BH223"/>
  <c r="BF223"/>
  <c r="BE223"/>
  <c r="T223"/>
  <c r="R223"/>
  <c r="P223"/>
  <c r="BI221"/>
  <c r="BH221"/>
  <c r="BF221"/>
  <c r="BE221"/>
  <c r="T221"/>
  <c r="R221"/>
  <c r="P221"/>
  <c r="BI219"/>
  <c r="BH219"/>
  <c r="BF219"/>
  <c r="BE219"/>
  <c r="T219"/>
  <c r="R219"/>
  <c r="P219"/>
  <c r="BI213"/>
  <c r="BH213"/>
  <c r="BF213"/>
  <c r="BE213"/>
  <c r="T213"/>
  <c r="R213"/>
  <c r="P213"/>
  <c r="BI211"/>
  <c r="BH211"/>
  <c r="BF211"/>
  <c r="BE211"/>
  <c r="T211"/>
  <c r="R211"/>
  <c r="P211"/>
  <c r="BI205"/>
  <c r="BH205"/>
  <c r="BF205"/>
  <c r="BE205"/>
  <c r="T205"/>
  <c r="R205"/>
  <c r="P205"/>
  <c r="BI203"/>
  <c r="BH203"/>
  <c r="BF203"/>
  <c r="BE203"/>
  <c r="T203"/>
  <c r="R203"/>
  <c r="P203"/>
  <c r="BI201"/>
  <c r="BH201"/>
  <c r="BF201"/>
  <c r="BE201"/>
  <c r="T201"/>
  <c r="R201"/>
  <c r="P201"/>
  <c r="BI199"/>
  <c r="BH199"/>
  <c r="BF199"/>
  <c r="BE199"/>
  <c r="T199"/>
  <c r="R199"/>
  <c r="P199"/>
  <c r="BI197"/>
  <c r="BH197"/>
  <c r="BF197"/>
  <c r="BE197"/>
  <c r="T197"/>
  <c r="R197"/>
  <c r="P197"/>
  <c r="BI192"/>
  <c r="BH192"/>
  <c r="BF192"/>
  <c r="BE192"/>
  <c r="T192"/>
  <c r="R192"/>
  <c r="P192"/>
  <c r="BI190"/>
  <c r="BH190"/>
  <c r="BF190"/>
  <c r="BE190"/>
  <c r="T190"/>
  <c r="R190"/>
  <c r="P190"/>
  <c r="BI185"/>
  <c r="BH185"/>
  <c r="BF185"/>
  <c r="BE185"/>
  <c r="T185"/>
  <c r="R185"/>
  <c r="P185"/>
  <c r="BI181"/>
  <c r="BH181"/>
  <c r="BF181"/>
  <c r="BE181"/>
  <c r="T181"/>
  <c r="R181"/>
  <c r="P181"/>
  <c r="BI176"/>
  <c r="BH176"/>
  <c r="BF176"/>
  <c r="BE176"/>
  <c r="T176"/>
  <c r="T175"/>
  <c r="R176"/>
  <c r="R175"/>
  <c r="P176"/>
  <c r="P175"/>
  <c r="BI171"/>
  <c r="BH171"/>
  <c r="BF171"/>
  <c r="BE171"/>
  <c r="T171"/>
  <c r="T170"/>
  <c r="R171"/>
  <c r="R170"/>
  <c r="P171"/>
  <c r="P170"/>
  <c r="BI168"/>
  <c r="BH168"/>
  <c r="BF168"/>
  <c r="BE168"/>
  <c r="T168"/>
  <c r="R168"/>
  <c r="P168"/>
  <c r="BI164"/>
  <c r="BH164"/>
  <c r="BF164"/>
  <c r="BE164"/>
  <c r="T164"/>
  <c r="R164"/>
  <c r="P164"/>
  <c r="BI160"/>
  <c r="BH160"/>
  <c r="BF160"/>
  <c r="BE160"/>
  <c r="T160"/>
  <c r="R160"/>
  <c r="P160"/>
  <c r="BI156"/>
  <c r="BH156"/>
  <c r="BF156"/>
  <c r="BE156"/>
  <c r="T156"/>
  <c r="R156"/>
  <c r="P156"/>
  <c r="BI154"/>
  <c r="BH154"/>
  <c r="BF154"/>
  <c r="BE154"/>
  <c r="T154"/>
  <c r="R154"/>
  <c r="P154"/>
  <c r="BI152"/>
  <c r="BH152"/>
  <c r="BF152"/>
  <c r="BE152"/>
  <c r="T152"/>
  <c r="R152"/>
  <c r="P152"/>
  <c r="BI148"/>
  <c r="BH148"/>
  <c r="BF148"/>
  <c r="BE148"/>
  <c r="T148"/>
  <c r="R148"/>
  <c r="P148"/>
  <c r="BI146"/>
  <c r="BH146"/>
  <c r="BF146"/>
  <c r="BE146"/>
  <c r="T146"/>
  <c r="R146"/>
  <c r="P146"/>
  <c r="BI144"/>
  <c r="BH144"/>
  <c r="BF144"/>
  <c r="BE144"/>
  <c r="T144"/>
  <c r="R144"/>
  <c r="P144"/>
  <c r="BI140"/>
  <c r="BH140"/>
  <c r="BF140"/>
  <c r="BE140"/>
  <c r="T140"/>
  <c r="R140"/>
  <c r="P140"/>
  <c r="BI138"/>
  <c r="BH138"/>
  <c r="BF138"/>
  <c r="BE138"/>
  <c r="T138"/>
  <c r="R138"/>
  <c r="P138"/>
  <c r="BI134"/>
  <c r="BH134"/>
  <c r="BF134"/>
  <c r="BE134"/>
  <c r="T134"/>
  <c r="R134"/>
  <c r="P134"/>
  <c r="J129"/>
  <c r="J128"/>
  <c r="F128"/>
  <c r="F126"/>
  <c r="E124"/>
  <c r="J96"/>
  <c r="J95"/>
  <c r="F95"/>
  <c r="F93"/>
  <c r="E91"/>
  <c r="J22"/>
  <c r="E22"/>
  <c r="F129"/>
  <c r="J21"/>
  <c r="J16"/>
  <c r="J126"/>
  <c r="E7"/>
  <c r="E118"/>
  <c i="2" r="J41"/>
  <c r="J40"/>
  <c i="1" r="AY97"/>
  <c i="2" r="J39"/>
  <c i="1" r="AX97"/>
  <c i="2" r="BI273"/>
  <c r="BH273"/>
  <c r="BF273"/>
  <c r="BE273"/>
  <c r="T273"/>
  <c r="T272"/>
  <c r="R273"/>
  <c r="R272"/>
  <c r="P273"/>
  <c r="P272"/>
  <c r="BI270"/>
  <c r="BH270"/>
  <c r="BF270"/>
  <c r="BE270"/>
  <c r="T270"/>
  <c r="R270"/>
  <c r="P270"/>
  <c r="BI268"/>
  <c r="BH268"/>
  <c r="BF268"/>
  <c r="BE268"/>
  <c r="T268"/>
  <c r="R268"/>
  <c r="P268"/>
  <c r="BI265"/>
  <c r="BH265"/>
  <c r="BF265"/>
  <c r="BE265"/>
  <c r="T265"/>
  <c r="R265"/>
  <c r="P265"/>
  <c r="BI263"/>
  <c r="BH263"/>
  <c r="BF263"/>
  <c r="BE263"/>
  <c r="T263"/>
  <c r="R263"/>
  <c r="P263"/>
  <c r="BI259"/>
  <c r="BH259"/>
  <c r="BF259"/>
  <c r="BE259"/>
  <c r="T259"/>
  <c r="R259"/>
  <c r="P259"/>
  <c r="BI255"/>
  <c r="BH255"/>
  <c r="BF255"/>
  <c r="BE255"/>
  <c r="T255"/>
  <c r="R255"/>
  <c r="P255"/>
  <c r="BI251"/>
  <c r="BH251"/>
  <c r="BF251"/>
  <c r="BE251"/>
  <c r="T251"/>
  <c r="R251"/>
  <c r="P251"/>
  <c r="BI247"/>
  <c r="BH247"/>
  <c r="BF247"/>
  <c r="BE247"/>
  <c r="T247"/>
  <c r="R247"/>
  <c r="P247"/>
  <c r="BI245"/>
  <c r="BH245"/>
  <c r="BF245"/>
  <c r="BE245"/>
  <c r="T245"/>
  <c r="R245"/>
  <c r="P245"/>
  <c r="BI243"/>
  <c r="BH243"/>
  <c r="BF243"/>
  <c r="BE243"/>
  <c r="T243"/>
  <c r="R243"/>
  <c r="P243"/>
  <c r="BI241"/>
  <c r="BH241"/>
  <c r="BF241"/>
  <c r="BE241"/>
  <c r="T241"/>
  <c r="R241"/>
  <c r="P241"/>
  <c r="BI239"/>
  <c r="BH239"/>
  <c r="BF239"/>
  <c r="BE239"/>
  <c r="T239"/>
  <c r="R239"/>
  <c r="P239"/>
  <c r="BI237"/>
  <c r="BH237"/>
  <c r="BF237"/>
  <c r="BE237"/>
  <c r="T237"/>
  <c r="R237"/>
  <c r="P237"/>
  <c r="BI235"/>
  <c r="BH235"/>
  <c r="BF235"/>
  <c r="BE235"/>
  <c r="T235"/>
  <c r="R235"/>
  <c r="P235"/>
  <c r="BI233"/>
  <c r="BH233"/>
  <c r="BF233"/>
  <c r="BE233"/>
  <c r="T233"/>
  <c r="R233"/>
  <c r="P233"/>
  <c r="BI231"/>
  <c r="BH231"/>
  <c r="BF231"/>
  <c r="BE231"/>
  <c r="T231"/>
  <c r="R231"/>
  <c r="P231"/>
  <c r="BI229"/>
  <c r="BH229"/>
  <c r="BF229"/>
  <c r="BE229"/>
  <c r="T229"/>
  <c r="R229"/>
  <c r="P229"/>
  <c r="BI227"/>
  <c r="BH227"/>
  <c r="BF227"/>
  <c r="BE227"/>
  <c r="T227"/>
  <c r="R227"/>
  <c r="P227"/>
  <c r="BI225"/>
  <c r="BH225"/>
  <c r="BF225"/>
  <c r="BE225"/>
  <c r="T225"/>
  <c r="R225"/>
  <c r="P225"/>
  <c r="BI223"/>
  <c r="BH223"/>
  <c r="BF223"/>
  <c r="BE223"/>
  <c r="T223"/>
  <c r="R223"/>
  <c r="P223"/>
  <c r="BI221"/>
  <c r="BH221"/>
  <c r="BF221"/>
  <c r="BE221"/>
  <c r="T221"/>
  <c r="R221"/>
  <c r="P221"/>
  <c r="BI219"/>
  <c r="BH219"/>
  <c r="BF219"/>
  <c r="BE219"/>
  <c r="T219"/>
  <c r="R219"/>
  <c r="P219"/>
  <c r="BI217"/>
  <c r="BH217"/>
  <c r="BF217"/>
  <c r="BE217"/>
  <c r="T217"/>
  <c r="R217"/>
  <c r="P217"/>
  <c r="BI215"/>
  <c r="BH215"/>
  <c r="BF215"/>
  <c r="BE215"/>
  <c r="T215"/>
  <c r="R215"/>
  <c r="P215"/>
  <c r="BI213"/>
  <c r="BH213"/>
  <c r="BF213"/>
  <c r="BE213"/>
  <c r="T213"/>
  <c r="R213"/>
  <c r="P213"/>
  <c r="BI211"/>
  <c r="BH211"/>
  <c r="BF211"/>
  <c r="BE211"/>
  <c r="T211"/>
  <c r="R211"/>
  <c r="P211"/>
  <c r="BI209"/>
  <c r="BH209"/>
  <c r="BF209"/>
  <c r="BE209"/>
  <c r="T209"/>
  <c r="R209"/>
  <c r="P209"/>
  <c r="BI207"/>
  <c r="BH207"/>
  <c r="BF207"/>
  <c r="BE207"/>
  <c r="T207"/>
  <c r="R207"/>
  <c r="P207"/>
  <c r="BI205"/>
  <c r="BH205"/>
  <c r="BF205"/>
  <c r="BE205"/>
  <c r="T205"/>
  <c r="R205"/>
  <c r="P205"/>
  <c r="BI203"/>
  <c r="BH203"/>
  <c r="BF203"/>
  <c r="BE203"/>
  <c r="T203"/>
  <c r="R203"/>
  <c r="P203"/>
  <c r="BI201"/>
  <c r="BH201"/>
  <c r="BF201"/>
  <c r="BE201"/>
  <c r="T201"/>
  <c r="R201"/>
  <c r="P201"/>
  <c r="BI199"/>
  <c r="BH199"/>
  <c r="BF199"/>
  <c r="BE199"/>
  <c r="T199"/>
  <c r="R199"/>
  <c r="P199"/>
  <c r="BI197"/>
  <c r="BH197"/>
  <c r="BF197"/>
  <c r="BE197"/>
  <c r="T197"/>
  <c r="R197"/>
  <c r="P197"/>
  <c r="BI194"/>
  <c r="BH194"/>
  <c r="BF194"/>
  <c r="BE194"/>
  <c r="T194"/>
  <c r="R194"/>
  <c r="P194"/>
  <c r="BI191"/>
  <c r="BH191"/>
  <c r="BF191"/>
  <c r="BE191"/>
  <c r="T191"/>
  <c r="R191"/>
  <c r="P191"/>
  <c r="BI189"/>
  <c r="BH189"/>
  <c r="BF189"/>
  <c r="BE189"/>
  <c r="T189"/>
  <c r="R189"/>
  <c r="P189"/>
  <c r="BI187"/>
  <c r="BH187"/>
  <c r="BF187"/>
  <c r="BE187"/>
  <c r="T187"/>
  <c r="R187"/>
  <c r="P187"/>
  <c r="BI181"/>
  <c r="BH181"/>
  <c r="BF181"/>
  <c r="BE181"/>
  <c r="T181"/>
  <c r="R181"/>
  <c r="P181"/>
  <c r="BI179"/>
  <c r="BH179"/>
  <c r="BF179"/>
  <c r="BE179"/>
  <c r="T179"/>
  <c r="R179"/>
  <c r="P179"/>
  <c r="BI174"/>
  <c r="BH174"/>
  <c r="BF174"/>
  <c r="BE174"/>
  <c r="T174"/>
  <c r="T173"/>
  <c r="R174"/>
  <c r="R173"/>
  <c r="P174"/>
  <c r="P173"/>
  <c r="BI169"/>
  <c r="BH169"/>
  <c r="BF169"/>
  <c r="BE169"/>
  <c r="T169"/>
  <c r="T168"/>
  <c r="R169"/>
  <c r="R168"/>
  <c r="P169"/>
  <c r="P168"/>
  <c r="BI166"/>
  <c r="BH166"/>
  <c r="BF166"/>
  <c r="BE166"/>
  <c r="T166"/>
  <c r="R166"/>
  <c r="P166"/>
  <c r="BI162"/>
  <c r="BH162"/>
  <c r="BF162"/>
  <c r="BE162"/>
  <c r="T162"/>
  <c r="R162"/>
  <c r="P162"/>
  <c r="BI158"/>
  <c r="BH158"/>
  <c r="BF158"/>
  <c r="BE158"/>
  <c r="T158"/>
  <c r="R158"/>
  <c r="P158"/>
  <c r="BI154"/>
  <c r="BH154"/>
  <c r="BF154"/>
  <c r="BE154"/>
  <c r="T154"/>
  <c r="R154"/>
  <c r="P154"/>
  <c r="BI152"/>
  <c r="BH152"/>
  <c r="BF152"/>
  <c r="BE152"/>
  <c r="T152"/>
  <c r="R152"/>
  <c r="P152"/>
  <c r="BI150"/>
  <c r="BH150"/>
  <c r="BF150"/>
  <c r="BE150"/>
  <c r="T150"/>
  <c r="R150"/>
  <c r="P150"/>
  <c r="BI146"/>
  <c r="BH146"/>
  <c r="BF146"/>
  <c r="BE146"/>
  <c r="T146"/>
  <c r="R146"/>
  <c r="P146"/>
  <c r="BI144"/>
  <c r="BH144"/>
  <c r="BF144"/>
  <c r="BE144"/>
  <c r="T144"/>
  <c r="R144"/>
  <c r="P144"/>
  <c r="BI142"/>
  <c r="BH142"/>
  <c r="BF142"/>
  <c r="BE142"/>
  <c r="T142"/>
  <c r="R142"/>
  <c r="P142"/>
  <c r="BI138"/>
  <c r="BH138"/>
  <c r="BF138"/>
  <c r="BE138"/>
  <c r="T138"/>
  <c r="R138"/>
  <c r="P138"/>
  <c r="BI136"/>
  <c r="BH136"/>
  <c r="BF136"/>
  <c r="BE136"/>
  <c r="T136"/>
  <c r="R136"/>
  <c r="P136"/>
  <c r="BI132"/>
  <c r="BH132"/>
  <c r="BF132"/>
  <c r="BE132"/>
  <c r="T132"/>
  <c r="R132"/>
  <c r="P132"/>
  <c r="J127"/>
  <c r="J126"/>
  <c r="F126"/>
  <c r="F124"/>
  <c r="E122"/>
  <c r="J96"/>
  <c r="J95"/>
  <c r="F95"/>
  <c r="F93"/>
  <c r="E91"/>
  <c r="J22"/>
  <c r="E22"/>
  <c r="F127"/>
  <c r="J21"/>
  <c r="J16"/>
  <c r="J93"/>
  <c r="E7"/>
  <c r="E116"/>
  <c i="1" r="L90"/>
  <c r="AM90"/>
  <c r="AM89"/>
  <c r="L89"/>
  <c r="AM87"/>
  <c r="L87"/>
  <c r="L85"/>
  <c r="L84"/>
  <c i="2" r="BK237"/>
  <c r="J259"/>
  <c r="BK205"/>
  <c r="J162"/>
  <c r="BK270"/>
  <c r="BK233"/>
  <c r="BK215"/>
  <c r="J181"/>
  <c r="J273"/>
  <c r="BK158"/>
  <c r="BK174"/>
  <c r="BK259"/>
  <c r="J213"/>
  <c r="BK191"/>
  <c r="J235"/>
  <c r="J207"/>
  <c r="J152"/>
  <c i="3" r="J324"/>
  <c r="J292"/>
  <c r="BK267"/>
  <c r="J197"/>
  <c r="J341"/>
  <c r="BK263"/>
  <c r="BK219"/>
  <c r="BK140"/>
  <c r="BK241"/>
  <c r="BK297"/>
  <c r="J233"/>
  <c r="BK201"/>
  <c r="J144"/>
  <c r="BK249"/>
  <c r="J269"/>
  <c r="J245"/>
  <c r="BK154"/>
  <c r="J203"/>
  <c r="J192"/>
  <c r="BK277"/>
  <c r="J263"/>
  <c r="BK223"/>
  <c i="4" r="J265"/>
  <c r="BK229"/>
  <c r="J187"/>
  <c r="BK146"/>
  <c r="J154"/>
  <c r="BK247"/>
  <c r="J192"/>
  <c r="BK270"/>
  <c r="J132"/>
  <c r="J174"/>
  <c r="J219"/>
  <c r="BK205"/>
  <c r="J235"/>
  <c r="J199"/>
  <c i="5" r="J267"/>
  <c r="J160"/>
  <c r="J152"/>
  <c r="J253"/>
  <c r="J154"/>
  <c r="J221"/>
  <c r="BK297"/>
  <c r="BK267"/>
  <c r="BK233"/>
  <c r="BK237"/>
  <c r="J247"/>
  <c r="J202"/>
  <c r="J308"/>
  <c r="BK181"/>
  <c r="J328"/>
  <c r="BK255"/>
  <c r="J341"/>
  <c r="J320"/>
  <c r="BK277"/>
  <c r="J233"/>
  <c r="BK134"/>
  <c i="6" r="J268"/>
  <c r="J219"/>
  <c r="BK286"/>
  <c r="J165"/>
  <c r="BK207"/>
  <c r="BK235"/>
  <c r="BK149"/>
  <c r="BK135"/>
  <c r="BK203"/>
  <c r="BK292"/>
  <c i="7" r="J160"/>
  <c r="J329"/>
  <c r="BK250"/>
  <c r="J280"/>
  <c r="J188"/>
  <c r="BK290"/>
  <c r="BK222"/>
  <c r="J190"/>
  <c r="J156"/>
  <c r="J250"/>
  <c r="J276"/>
  <c r="BK154"/>
  <c r="BK334"/>
  <c r="J254"/>
  <c r="J230"/>
  <c r="J197"/>
  <c i="8" r="BK208"/>
  <c r="J159"/>
  <c r="BK259"/>
  <c r="BK220"/>
  <c r="J176"/>
  <c r="J291"/>
  <c r="J191"/>
  <c r="J133"/>
  <c r="BK263"/>
  <c r="J153"/>
  <c r="BK236"/>
  <c r="BK234"/>
  <c r="J189"/>
  <c r="J145"/>
  <c i="9" r="BK152"/>
  <c r="J152"/>
  <c r="BK144"/>
  <c i="10" r="F39"/>
  <c i="1" r="BD106"/>
  <c i="2" r="BK223"/>
  <c r="BK263"/>
  <c r="J191"/>
  <c r="J251"/>
  <c i="3" r="BK160"/>
  <c r="J181"/>
  <c r="J253"/>
  <c r="BK197"/>
  <c r="J140"/>
  <c r="BK235"/>
  <c r="J213"/>
  <c r="J308"/>
  <c r="J273"/>
  <c r="J275"/>
  <c r="BK229"/>
  <c i="4" r="J138"/>
  <c r="J203"/>
  <c r="BK132"/>
  <c i="5" r="BK271"/>
  <c r="BK243"/>
  <c r="J336"/>
  <c r="J146"/>
  <c r="J312"/>
  <c r="BK341"/>
  <c r="BK312"/>
  <c r="BK247"/>
  <c r="BK176"/>
  <c i="6" r="BK131"/>
  <c r="BK213"/>
  <c r="BK153"/>
  <c r="J178"/>
  <c r="BK297"/>
  <c r="J169"/>
  <c r="J223"/>
  <c r="J273"/>
  <c i="7" r="J286"/>
  <c r="BK259"/>
  <c r="BK230"/>
  <c r="BK146"/>
  <c r="BK282"/>
  <c r="J336"/>
  <c r="BK266"/>
  <c r="J305"/>
  <c r="BK186"/>
  <c i="8" r="J265"/>
  <c r="J212"/>
  <c r="J288"/>
  <c i="2" r="BK209"/>
  <c r="BK231"/>
  <c r="J199"/>
  <c r="BK227"/>
  <c r="BK211"/>
  <c r="J158"/>
  <c r="BK146"/>
  <c r="J166"/>
  <c r="BK217"/>
  <c r="BK245"/>
  <c r="J241"/>
  <c r="J217"/>
  <c r="J179"/>
  <c i="1" r="AS101"/>
  <c i="3" r="BK334"/>
  <c r="J241"/>
  <c r="BK164"/>
  <c r="J176"/>
  <c r="J281"/>
  <c r="J229"/>
  <c r="BK156"/>
  <c r="BK259"/>
  <c r="BK257"/>
  <c r="BK199"/>
  <c r="BK320"/>
  <c r="BK308"/>
  <c r="J265"/>
  <c r="BK211"/>
  <c i="4" r="BK235"/>
  <c r="BK195"/>
  <c r="BK201"/>
  <c r="J215"/>
  <c r="BK169"/>
  <c r="J231"/>
  <c r="J207"/>
  <c r="J152"/>
  <c r="BK144"/>
  <c r="BK231"/>
  <c r="BK197"/>
  <c i="5" r="J283"/>
  <c r="J138"/>
  <c r="J211"/>
  <c r="J322"/>
  <c r="BK193"/>
  <c r="BK293"/>
  <c r="J239"/>
  <c r="J275"/>
  <c r="BK200"/>
  <c r="BK324"/>
  <c r="J198"/>
  <c r="BK279"/>
  <c r="BK332"/>
  <c r="J297"/>
  <c r="J257"/>
  <c r="J204"/>
  <c i="6" r="BK280"/>
  <c r="BK223"/>
  <c r="BK191"/>
  <c r="BK221"/>
  <c r="J227"/>
  <c r="J213"/>
  <c r="BK157"/>
  <c i="7" r="J140"/>
  <c r="J244"/>
  <c r="BK240"/>
  <c r="BK216"/>
  <c r="J236"/>
  <c r="J164"/>
  <c r="J299"/>
  <c r="BK192"/>
  <c r="BK274"/>
  <c r="BK299"/>
  <c r="BK232"/>
  <c r="BK207"/>
  <c r="BK173"/>
  <c i="8" r="BK169"/>
  <c r="BK246"/>
  <c r="J210"/>
  <c r="J167"/>
  <c r="J172"/>
  <c r="J261"/>
  <c r="BK167"/>
  <c r="BK151"/>
  <c r="BK274"/>
  <c r="BK248"/>
  <c r="BK204"/>
  <c r="BK139"/>
  <c i="9" r="BK157"/>
  <c r="BK129"/>
  <c i="10" r="F36"/>
  <c i="1" r="BA106"/>
  <c i="2" r="J239"/>
  <c r="J197"/>
  <c r="J138"/>
  <c r="BK247"/>
  <c r="J219"/>
  <c r="BK194"/>
  <c r="BK273"/>
  <c r="J263"/>
  <c r="J227"/>
  <c r="J194"/>
  <c r="J169"/>
  <c r="BK268"/>
  <c r="J154"/>
  <c r="BK187"/>
  <c r="J142"/>
  <c r="J245"/>
  <c r="BK154"/>
  <c r="BK235"/>
  <c r="J144"/>
  <c r="J233"/>
  <c r="J205"/>
  <c r="BK169"/>
  <c i="1" r="AS96"/>
  <c i="3" r="BK185"/>
  <c r="J320"/>
  <c r="J285"/>
  <c r="BK344"/>
  <c r="BK144"/>
  <c r="BK292"/>
  <c r="BK251"/>
  <c r="BK231"/>
  <c r="BK205"/>
  <c r="J185"/>
  <c r="BK152"/>
  <c r="BK303"/>
  <c r="J257"/>
  <c r="J231"/>
  <c r="J259"/>
  <c r="J160"/>
  <c r="J334"/>
  <c r="J226"/>
  <c r="J164"/>
  <c r="J314"/>
  <c r="J289"/>
  <c r="BK271"/>
  <c r="BK261"/>
  <c r="BK233"/>
  <c i="4" r="J270"/>
  <c r="BK215"/>
  <c r="BK244"/>
  <c r="J223"/>
  <c r="J197"/>
  <c r="J166"/>
  <c r="J144"/>
  <c r="BK223"/>
  <c r="BK138"/>
  <c r="J209"/>
  <c r="BK187"/>
  <c r="BK166"/>
  <c r="BK233"/>
  <c r="BK267"/>
  <c r="J241"/>
  <c r="J195"/>
  <c r="J213"/>
  <c r="J247"/>
  <c r="J150"/>
  <c r="J244"/>
  <c r="BK219"/>
  <c r="J162"/>
  <c r="BK152"/>
  <c i="5" r="BK221"/>
  <c r="BK168"/>
  <c r="BK164"/>
  <c r="BK261"/>
  <c r="BK171"/>
  <c r="BK152"/>
  <c r="J263"/>
  <c r="J200"/>
  <c r="BK186"/>
  <c r="J290"/>
  <c r="BK257"/>
  <c r="BK251"/>
  <c r="BK290"/>
  <c r="J171"/>
  <c r="BK231"/>
  <c r="J193"/>
  <c r="J332"/>
  <c r="J277"/>
  <c r="BK206"/>
  <c r="J350"/>
  <c r="BK253"/>
  <c r="BK350"/>
  <c r="BK328"/>
  <c r="BK295"/>
  <c r="BK263"/>
  <c r="J235"/>
  <c r="BK211"/>
  <c i="6" r="J284"/>
  <c r="BK159"/>
  <c r="J258"/>
  <c r="J217"/>
  <c r="BK199"/>
  <c r="BK165"/>
  <c r="J147"/>
  <c r="BK182"/>
  <c r="BK256"/>
  <c r="J292"/>
  <c r="BK237"/>
  <c r="BK217"/>
  <c r="J157"/>
  <c r="J141"/>
  <c r="BK161"/>
  <c r="BK262"/>
  <c r="BK258"/>
  <c r="BK252"/>
  <c r="J244"/>
  <c r="BK219"/>
  <c r="J201"/>
  <c r="BK195"/>
  <c r="J175"/>
  <c r="J137"/>
  <c r="J221"/>
  <c r="J297"/>
  <c r="BK229"/>
  <c r="J203"/>
  <c i="7" r="J168"/>
  <c r="BK144"/>
  <c r="BK284"/>
  <c r="J242"/>
  <c r="J234"/>
  <c r="BK276"/>
  <c r="BK134"/>
  <c r="J295"/>
  <c r="BK228"/>
  <c r="J186"/>
  <c r="BK138"/>
  <c r="BK152"/>
  <c r="BK254"/>
  <c r="BK160"/>
  <c r="BK278"/>
  <c r="J192"/>
  <c r="J138"/>
  <c r="J325"/>
  <c r="BK248"/>
  <c r="J228"/>
  <c r="J211"/>
  <c r="J216"/>
  <c r="BK164"/>
  <c i="8" r="BK200"/>
  <c r="BK145"/>
  <c r="BK261"/>
  <c r="J228"/>
  <c r="J204"/>
  <c r="BK147"/>
  <c r="BK271"/>
  <c r="BK214"/>
  <c r="J143"/>
  <c r="J263"/>
  <c r="BK255"/>
  <c r="BK163"/>
  <c r="J236"/>
  <c r="BK244"/>
  <c r="BK279"/>
  <c r="BK210"/>
  <c r="J279"/>
  <c r="J218"/>
  <c r="J206"/>
  <c r="J155"/>
  <c i="9" r="J146"/>
  <c r="J144"/>
  <c r="BK133"/>
  <c r="J157"/>
  <c i="10" r="J123"/>
  <c i="2" r="BK229"/>
  <c r="BK207"/>
  <c r="BK255"/>
  <c r="BK136"/>
  <c r="J265"/>
  <c r="J215"/>
  <c r="J189"/>
  <c r="BK219"/>
  <c r="BK203"/>
  <c r="BK150"/>
  <c i="3" r="BK337"/>
  <c r="BK294"/>
  <c r="BK285"/>
  <c r="J205"/>
  <c r="J168"/>
  <c r="J301"/>
  <c r="J339"/>
  <c r="J277"/>
  <c r="BK134"/>
  <c r="BK190"/>
  <c r="BK314"/>
  <c r="BK247"/>
  <c r="J223"/>
  <c r="J190"/>
  <c r="J134"/>
  <c i="4" r="BK250"/>
  <c r="J169"/>
  <c r="BK154"/>
  <c r="BK252"/>
  <c r="J221"/>
  <c r="BK185"/>
  <c i="5" r="J269"/>
  <c r="J168"/>
  <c r="J231"/>
  <c r="BK138"/>
  <c r="J213"/>
  <c r="BK308"/>
  <c r="J273"/>
  <c r="BK144"/>
  <c r="J144"/>
  <c r="J245"/>
  <c r="J140"/>
  <c r="BK306"/>
  <c r="J243"/>
  <c r="J343"/>
  <c r="J223"/>
  <c r="BK336"/>
  <c r="J316"/>
  <c r="J251"/>
  <c r="BK219"/>
  <c i="6" r="J266"/>
  <c r="BK248"/>
  <c r="J209"/>
  <c r="BK187"/>
  <c r="J131"/>
  <c r="BK175"/>
  <c r="BK215"/>
  <c r="BK233"/>
  <c r="J135"/>
  <c r="BK137"/>
  <c r="BK288"/>
  <c r="BK227"/>
  <c i="7" r="J154"/>
  <c r="BK295"/>
  <c r="BK177"/>
  <c r="BK190"/>
  <c r="J134"/>
  <c r="J313"/>
  <c r="BK268"/>
  <c r="J226"/>
  <c r="J201"/>
  <c r="J144"/>
  <c r="BK242"/>
  <c r="BK301"/>
  <c r="BK140"/>
  <c r="J309"/>
  <c r="BK244"/>
  <c r="BK226"/>
  <c r="J194"/>
  <c r="BK197"/>
  <c i="8" r="BK185"/>
  <c r="J137"/>
  <c r="J214"/>
  <c r="BK172"/>
  <c r="BK194"/>
  <c r="J232"/>
  <c r="BK228"/>
  <c r="J259"/>
  <c r="BK176"/>
  <c r="J283"/>
  <c r="J242"/>
  <c r="J220"/>
  <c r="J274"/>
  <c r="J151"/>
  <c i="9" r="BK148"/>
  <c r="BK140"/>
  <c i="10" r="BK123"/>
  <c i="2" r="BK251"/>
  <c r="BK166"/>
  <c r="J231"/>
  <c r="BK225"/>
  <c r="BK201"/>
  <c r="J150"/>
  <c r="J243"/>
  <c r="J225"/>
  <c r="BK189"/>
  <c i="3" r="BK148"/>
  <c r="J312"/>
  <c r="J316"/>
  <c r="BK269"/>
  <c r="J235"/>
  <c r="BK213"/>
  <c r="BK181"/>
  <c r="BK138"/>
  <c r="J237"/>
  <c r="BK243"/>
  <c r="J332"/>
  <c r="J201"/>
  <c r="BK171"/>
  <c r="J303"/>
  <c r="J267"/>
  <c r="BK237"/>
  <c i="4" r="BK265"/>
  <c r="BK263"/>
  <c r="BK221"/>
  <c r="BK199"/>
  <c r="J136"/>
  <c r="BK158"/>
  <c r="J263"/>
  <c r="BK211"/>
  <c r="BK142"/>
  <c r="J239"/>
  <c r="J225"/>
  <c r="BK136"/>
  <c r="BK239"/>
  <c r="J237"/>
  <c r="J158"/>
  <c i="5" r="BK265"/>
  <c r="BK154"/>
  <c r="BK148"/>
  <c r="BK156"/>
  <c r="BK223"/>
  <c r="J134"/>
  <c r="J271"/>
  <c r="J255"/>
  <c r="J293"/>
  <c r="J279"/>
  <c r="J206"/>
  <c r="BK345"/>
  <c r="BK275"/>
  <c r="BK235"/>
  <c r="BK318"/>
  <c r="BK146"/>
  <c r="J324"/>
  <c r="BK287"/>
  <c r="J241"/>
  <c r="J191"/>
  <c i="6" r="BK273"/>
  <c r="J231"/>
  <c r="J195"/>
  <c r="J161"/>
  <c r="J252"/>
  <c r="J159"/>
  <c r="BK143"/>
  <c r="J191"/>
  <c r="BK147"/>
  <c r="J205"/>
  <c r="BK284"/>
  <c r="J233"/>
  <c i="7" r="J284"/>
  <c r="J318"/>
  <c r="J248"/>
  <c r="J290"/>
  <c r="J146"/>
  <c r="BK305"/>
  <c r="J240"/>
  <c r="BK182"/>
  <c r="J203"/>
  <c r="BK168"/>
  <c r="J264"/>
  <c r="BK313"/>
  <c r="BK211"/>
  <c r="BK343"/>
  <c r="J278"/>
  <c r="BK194"/>
  <c r="J170"/>
  <c i="8" r="BK238"/>
  <c r="BK232"/>
  <c r="BK191"/>
  <c r="J200"/>
  <c r="BK267"/>
  <c r="BK242"/>
  <c r="BK159"/>
  <c r="BK224"/>
  <c r="J147"/>
  <c r="BK288"/>
  <c r="BK212"/>
  <c r="J169"/>
  <c i="9" r="BK146"/>
  <c r="J140"/>
  <c i="2" r="BK241"/>
  <c r="BK162"/>
  <c r="J255"/>
  <c r="J211"/>
  <c r="BK152"/>
  <c r="BK265"/>
  <c r="J237"/>
  <c r="J221"/>
  <c r="J174"/>
  <c r="J270"/>
  <c r="J37"/>
  <c i="3" r="BK239"/>
  <c r="J328"/>
  <c r="BK168"/>
  <c r="BK339"/>
  <c r="J171"/>
  <c r="BK275"/>
  <c r="J239"/>
  <c r="J154"/>
  <c r="J261"/>
  <c r="J344"/>
  <c r="J251"/>
  <c r="J156"/>
  <c r="BK328"/>
  <c r="BK312"/>
  <c r="J297"/>
  <c r="J243"/>
  <c i="4" r="J267"/>
  <c r="J252"/>
  <c r="J217"/>
  <c r="BK174"/>
  <c r="BK189"/>
  <c r="J254"/>
  <c r="J189"/>
  <c r="BK150"/>
  <c r="BK217"/>
  <c r="BK207"/>
  <c r="J227"/>
  <c r="BK227"/>
  <c r="J250"/>
  <c r="J211"/>
  <c i="5" r="J287"/>
  <c r="J186"/>
  <c r="J156"/>
  <c r="BK269"/>
  <c r="J164"/>
  <c r="J265"/>
  <c r="BK198"/>
  <c r="J318"/>
  <c r="J259"/>
  <c r="J302"/>
  <c r="BK320"/>
  <c r="J219"/>
  <c r="BK330"/>
  <c r="BK273"/>
  <c r="BK140"/>
  <c r="BK316"/>
  <c r="J345"/>
  <c r="BK322"/>
  <c r="J281"/>
  <c r="BK239"/>
  <c r="BK202"/>
  <c i="6" r="BK205"/>
  <c r="J237"/>
  <c r="BK201"/>
  <c r="BK178"/>
  <c r="BK209"/>
  <c r="J229"/>
  <c r="J242"/>
  <c r="BK173"/>
  <c r="J280"/>
  <c r="J288"/>
  <c r="BK268"/>
  <c i="7" r="BK286"/>
  <c r="J148"/>
  <c r="J272"/>
  <c r="BK318"/>
  <c r="J301"/>
  <c r="BK325"/>
  <c r="BK264"/>
  <c r="BK170"/>
  <c r="J177"/>
  <c r="BK270"/>
  <c r="J334"/>
  <c r="J173"/>
  <c r="BK336"/>
  <c r="BK272"/>
  <c r="J207"/>
  <c r="J222"/>
  <c r="BK156"/>
  <c i="8" r="BK202"/>
  <c r="BK133"/>
  <c r="J234"/>
  <c r="BK189"/>
  <c r="BK153"/>
  <c r="J185"/>
  <c r="J139"/>
  <c r="J250"/>
  <c r="BK291"/>
  <c r="J246"/>
  <c r="J238"/>
  <c r="J271"/>
  <c r="J194"/>
  <c r="BK143"/>
  <c i="9" r="J136"/>
  <c i="10" r="F38"/>
  <c i="1" r="BC106"/>
  <c i="2" r="BK243"/>
  <c r="BK181"/>
  <c r="BK132"/>
  <c r="J229"/>
  <c r="J203"/>
  <c r="BK179"/>
  <c r="J146"/>
  <c r="J268"/>
  <c r="BK239"/>
  <c r="J223"/>
  <c r="J187"/>
  <c r="BK142"/>
  <c r="BK199"/>
  <c r="J201"/>
  <c r="BK144"/>
  <c r="J247"/>
  <c r="J132"/>
  <c r="BK213"/>
  <c r="J136"/>
  <c r="BK221"/>
  <c r="J209"/>
  <c r="BK197"/>
  <c r="BK138"/>
  <c i="3" r="BK341"/>
  <c r="BK301"/>
  <c r="BK289"/>
  <c r="BK265"/>
  <c r="BK203"/>
  <c r="J148"/>
  <c r="BK253"/>
  <c r="J221"/>
  <c r="BK332"/>
  <c r="BK324"/>
  <c r="J152"/>
  <c r="J138"/>
  <c r="J199"/>
  <c r="J146"/>
  <c r="J310"/>
  <c r="J255"/>
  <c r="BK245"/>
  <c r="BK221"/>
  <c r="BK192"/>
  <c r="BK176"/>
  <c r="BK146"/>
  <c r="BK281"/>
  <c r="BK255"/>
  <c r="J271"/>
  <c r="J249"/>
  <c r="J211"/>
  <c r="J337"/>
  <c r="J219"/>
  <c r="BK316"/>
  <c r="BK310"/>
  <c r="J294"/>
  <c r="BK273"/>
  <c r="J247"/>
  <c r="BK226"/>
  <c i="4" r="J261"/>
  <c r="BK261"/>
  <c r="J233"/>
  <c r="J205"/>
  <c r="J185"/>
  <c r="BK162"/>
  <c r="BK241"/>
  <c r="J146"/>
  <c r="J259"/>
  <c r="BK203"/>
  <c r="BK179"/>
  <c r="BK254"/>
  <c r="BK225"/>
  <c r="BK213"/>
  <c r="BK209"/>
  <c r="J179"/>
  <c r="J201"/>
  <c r="BK237"/>
  <c r="BK259"/>
  <c r="J229"/>
  <c r="BK192"/>
  <c r="J142"/>
  <c i="5" r="BK227"/>
  <c r="J176"/>
  <c r="BK160"/>
  <c r="BK259"/>
  <c r="J181"/>
  <c r="J148"/>
  <c r="BK241"/>
  <c r="BK191"/>
  <c r="J295"/>
  <c r="J261"/>
  <c r="BK245"/>
  <c r="BK283"/>
  <c r="J249"/>
  <c r="BK213"/>
  <c r="J347"/>
  <c r="BK302"/>
  <c r="J237"/>
  <c r="BK347"/>
  <c r="BK281"/>
  <c r="BK204"/>
  <c r="BK343"/>
  <c r="J330"/>
  <c r="J306"/>
  <c r="BK249"/>
  <c r="J227"/>
  <c i="6" r="J260"/>
  <c r="J262"/>
  <c r="BK242"/>
  <c r="J207"/>
  <c r="BK189"/>
  <c r="J149"/>
  <c r="J187"/>
  <c r="BK169"/>
  <c r="J225"/>
  <c r="BK225"/>
  <c r="J173"/>
  <c r="J143"/>
  <c r="J182"/>
  <c r="BK266"/>
  <c r="BK260"/>
  <c r="J256"/>
  <c r="J248"/>
  <c r="J235"/>
  <c r="J215"/>
  <c r="J199"/>
  <c r="J189"/>
  <c r="J153"/>
  <c r="BK244"/>
  <c r="BK141"/>
  <c r="BK231"/>
  <c r="J286"/>
  <c i="7" r="BK303"/>
  <c r="BK280"/>
  <c r="J152"/>
  <c r="J303"/>
  <c r="J266"/>
  <c r="BK234"/>
  <c r="J274"/>
  <c r="J182"/>
  <c r="BK329"/>
  <c r="J270"/>
  <c r="J232"/>
  <c r="BK224"/>
  <c r="BK148"/>
  <c r="BK188"/>
  <c r="J340"/>
  <c r="J259"/>
  <c r="J343"/>
  <c r="BK309"/>
  <c r="J268"/>
  <c r="BK340"/>
  <c r="J282"/>
  <c r="BK236"/>
  <c r="J224"/>
  <c r="BK203"/>
  <c r="BK201"/>
  <c i="8" r="J255"/>
  <c r="J163"/>
  <c r="J267"/>
  <c r="BK250"/>
  <c r="J224"/>
  <c r="BK206"/>
  <c r="J202"/>
  <c r="BK218"/>
  <c r="J240"/>
  <c r="BK137"/>
  <c r="J181"/>
  <c r="J244"/>
  <c r="J248"/>
  <c r="BK155"/>
  <c r="BK240"/>
  <c r="BK283"/>
  <c r="BK265"/>
  <c r="J208"/>
  <c r="BK181"/>
  <c i="9" r="J133"/>
  <c r="J129"/>
  <c r="J148"/>
  <c r="BK136"/>
  <c i="10" r="F35"/>
  <c i="1" r="AZ106"/>
  <c i="2" l="1" r="T131"/>
  <c r="BK267"/>
  <c r="J267"/>
  <c r="J105"/>
  <c i="3" r="P133"/>
  <c r="P210"/>
  <c r="BK336"/>
  <c r="J336"/>
  <c r="J107"/>
  <c i="4" r="BK131"/>
  <c r="J131"/>
  <c r="J101"/>
  <c r="R258"/>
  <c i="5" r="P210"/>
  <c r="T340"/>
  <c i="6" r="P186"/>
  <c i="7" r="BK133"/>
  <c r="J133"/>
  <c r="J101"/>
  <c r="P181"/>
  <c r="P196"/>
  <c r="P317"/>
  <c i="2" r="BK178"/>
  <c r="J178"/>
  <c r="J104"/>
  <c r="T267"/>
  <c i="3" r="BK133"/>
  <c r="R210"/>
  <c r="R336"/>
  <c i="4" r="T178"/>
  <c i="5" r="BK133"/>
  <c r="R180"/>
  <c r="P301"/>
  <c i="6" r="P130"/>
  <c r="BK177"/>
  <c r="J177"/>
  <c r="J102"/>
  <c r="R177"/>
  <c r="T272"/>
  <c i="7" r="R133"/>
  <c r="T215"/>
  <c i="8" r="BK132"/>
  <c r="J132"/>
  <c r="J101"/>
  <c r="BK171"/>
  <c r="J171"/>
  <c r="J102"/>
  <c r="R171"/>
  <c r="T180"/>
  <c r="T254"/>
  <c i="9" r="BK128"/>
  <c i="2" r="P131"/>
  <c r="R267"/>
  <c i="3" r="R180"/>
  <c r="R296"/>
  <c i="4" r="T131"/>
  <c r="BK258"/>
  <c r="J258"/>
  <c r="J105"/>
  <c i="5" r="T133"/>
  <c r="BK301"/>
  <c r="J301"/>
  <c r="J106"/>
  <c i="6" r="BK186"/>
  <c r="J186"/>
  <c r="J103"/>
  <c i="7" r="P172"/>
  <c i="8" r="T132"/>
  <c r="T171"/>
  <c r="BK254"/>
  <c r="J254"/>
  <c r="J105"/>
  <c i="9" r="T135"/>
  <c i="7" r="BK215"/>
  <c r="J215"/>
  <c r="J105"/>
  <c r="P294"/>
  <c i="8" r="R193"/>
  <c r="R273"/>
  <c i="9" r="BK135"/>
  <c r="J135"/>
  <c r="J102"/>
  <c i="5" r="R210"/>
  <c i="7" r="BK172"/>
  <c r="J172"/>
  <c r="J102"/>
  <c i="8" r="R132"/>
  <c r="P180"/>
  <c r="R254"/>
  <c i="2" r="P178"/>
  <c i="3" r="BK210"/>
  <c r="J210"/>
  <c r="J105"/>
  <c r="P336"/>
  <c i="4" r="R131"/>
  <c r="T258"/>
  <c i="5" r="T180"/>
  <c r="R340"/>
  <c i="7" r="T172"/>
  <c r="BK196"/>
  <c r="J196"/>
  <c r="J104"/>
  <c r="BK317"/>
  <c r="J317"/>
  <c r="J107"/>
  <c i="8" r="P193"/>
  <c r="T273"/>
  <c i="9" r="P128"/>
  <c i="2" r="BK131"/>
  <c r="J131"/>
  <c r="J101"/>
  <c i="3" r="P180"/>
  <c r="T296"/>
  <c i="4" r="P178"/>
  <c i="5" r="BK210"/>
  <c r="J210"/>
  <c r="J105"/>
  <c r="BK340"/>
  <c r="J340"/>
  <c r="J107"/>
  <c i="6" r="R130"/>
  <c r="P177"/>
  <c r="R272"/>
  <c i="7" r="T133"/>
  <c r="R181"/>
  <c r="R196"/>
  <c r="BK294"/>
  <c r="J294"/>
  <c r="J106"/>
  <c i="8" r="P132"/>
  <c r="P171"/>
  <c r="R180"/>
  <c r="P273"/>
  <c i="2" r="R178"/>
  <c i="3" r="R133"/>
  <c r="R132"/>
  <c r="T210"/>
  <c i="4" r="R178"/>
  <c i="5" r="P133"/>
  <c r="P180"/>
  <c r="T301"/>
  <c i="6" r="BK130"/>
  <c r="J130"/>
  <c r="J101"/>
  <c r="BK272"/>
  <c r="J272"/>
  <c r="J104"/>
  <c i="7" r="P215"/>
  <c r="R294"/>
  <c i="8" r="T193"/>
  <c i="2" r="R131"/>
  <c r="R130"/>
  <c r="P267"/>
  <c i="3" r="T180"/>
  <c r="BK296"/>
  <c r="J296"/>
  <c r="J106"/>
  <c r="T336"/>
  <c i="4" r="P131"/>
  <c r="P130"/>
  <c i="1" r="AU99"/>
  <c i="4" r="P258"/>
  <c i="5" r="T210"/>
  <c r="P340"/>
  <c i="6" r="T130"/>
  <c r="T177"/>
  <c r="P272"/>
  <c i="7" r="P133"/>
  <c r="P132"/>
  <c i="1" r="AU103"/>
  <c i="7" r="R215"/>
  <c r="T294"/>
  <c i="9" r="P135"/>
  <c r="P127"/>
  <c i="1" r="AU105"/>
  <c i="3" r="BK180"/>
  <c r="J180"/>
  <c r="J104"/>
  <c r="P296"/>
  <c i="5" r="BK180"/>
  <c r="J180"/>
  <c r="J104"/>
  <c r="R301"/>
  <c i="6" r="T186"/>
  <c i="7" r="R172"/>
  <c r="T196"/>
  <c r="T317"/>
  <c i="9" r="R135"/>
  <c i="2" r="T178"/>
  <c i="3" r="T133"/>
  <c r="T132"/>
  <c i="4" r="BK178"/>
  <c r="J178"/>
  <c r="J104"/>
  <c i="5" r="R133"/>
  <c r="R132"/>
  <c i="6" r="R186"/>
  <c i="7" r="BK181"/>
  <c r="J181"/>
  <c r="J103"/>
  <c r="T181"/>
  <c r="R317"/>
  <c i="8" r="BK180"/>
  <c r="J180"/>
  <c r="J103"/>
  <c r="P254"/>
  <c i="9" r="R128"/>
  <c r="R127"/>
  <c i="8" r="BK193"/>
  <c r="J193"/>
  <c r="J104"/>
  <c r="BK273"/>
  <c r="J273"/>
  <c r="J106"/>
  <c i="9" r="T128"/>
  <c i="4" r="BK168"/>
  <c r="J168"/>
  <c r="J102"/>
  <c i="3" r="BK343"/>
  <c r="J343"/>
  <c r="J108"/>
  <c i="4" r="BK269"/>
  <c r="J269"/>
  <c r="J106"/>
  <c i="5" r="BK170"/>
  <c r="J170"/>
  <c r="J102"/>
  <c r="BK349"/>
  <c r="J349"/>
  <c r="J108"/>
  <c i="8" r="BK290"/>
  <c r="J290"/>
  <c r="J107"/>
  <c i="5" r="BK175"/>
  <c r="J175"/>
  <c r="J103"/>
  <c i="2" r="BK272"/>
  <c r="J272"/>
  <c r="J106"/>
  <c i="4" r="BK173"/>
  <c r="J173"/>
  <c r="J103"/>
  <c i="2" r="BK168"/>
  <c r="J168"/>
  <c r="J102"/>
  <c r="BK173"/>
  <c r="J173"/>
  <c r="J103"/>
  <c i="9" r="BK156"/>
  <c r="J156"/>
  <c r="J103"/>
  <c i="7" r="BK342"/>
  <c r="J342"/>
  <c r="J108"/>
  <c i="3" r="BK170"/>
  <c r="J170"/>
  <c r="J102"/>
  <c r="BK175"/>
  <c r="J175"/>
  <c r="J103"/>
  <c i="6" r="BK296"/>
  <c r="J296"/>
  <c r="J105"/>
  <c i="10" r="BK122"/>
  <c r="BK121"/>
  <c r="J121"/>
  <c r="J98"/>
  <c i="9" r="J128"/>
  <c r="J101"/>
  <c i="10" r="BG123"/>
  <c r="E109"/>
  <c r="F118"/>
  <c r="J91"/>
  <c i="9" r="F124"/>
  <c r="BG136"/>
  <c r="BG152"/>
  <c i="8" r="BK131"/>
  <c r="J131"/>
  <c r="J100"/>
  <c i="9" r="BG157"/>
  <c r="J121"/>
  <c r="BG129"/>
  <c r="BG148"/>
  <c r="E85"/>
  <c r="BG146"/>
  <c r="BG133"/>
  <c r="BG140"/>
  <c r="BG144"/>
  <c i="8" r="J93"/>
  <c r="BG139"/>
  <c r="BG159"/>
  <c r="BG163"/>
  <c r="BG167"/>
  <c r="BG218"/>
  <c r="BG228"/>
  <c r="BG238"/>
  <c r="BG242"/>
  <c r="BG271"/>
  <c r="BG274"/>
  <c r="BG283"/>
  <c r="BG212"/>
  <c r="BG267"/>
  <c r="BG133"/>
  <c r="BG250"/>
  <c r="BG185"/>
  <c r="BG200"/>
  <c r="BG208"/>
  <c r="BG232"/>
  <c r="BG255"/>
  <c r="BG288"/>
  <c r="BG246"/>
  <c r="BG261"/>
  <c r="BG265"/>
  <c r="BG279"/>
  <c r="BG291"/>
  <c i="7" r="BK132"/>
  <c r="J132"/>
  <c r="J100"/>
  <c i="8" r="E85"/>
  <c r="BG137"/>
  <c r="BG145"/>
  <c r="BG169"/>
  <c r="BG206"/>
  <c r="F96"/>
  <c r="BG147"/>
  <c r="BG153"/>
  <c r="BG176"/>
  <c r="BG210"/>
  <c r="BG220"/>
  <c r="BG234"/>
  <c r="BG194"/>
  <c r="BG202"/>
  <c r="BG244"/>
  <c r="BG259"/>
  <c r="BG263"/>
  <c r="BG143"/>
  <c r="BG189"/>
  <c r="BG155"/>
  <c r="BG181"/>
  <c r="BG204"/>
  <c r="BG214"/>
  <c r="BG236"/>
  <c r="BG240"/>
  <c r="BG248"/>
  <c r="BG151"/>
  <c r="BG172"/>
  <c r="BG191"/>
  <c r="BG224"/>
  <c i="7" r="BG188"/>
  <c r="BG207"/>
  <c r="J93"/>
  <c r="BG182"/>
  <c r="BG240"/>
  <c r="BG242"/>
  <c r="BG254"/>
  <c r="BG259"/>
  <c r="BG290"/>
  <c r="BG329"/>
  <c r="BG334"/>
  <c r="BG336"/>
  <c i="6" r="BK129"/>
  <c r="J129"/>
  <c r="J100"/>
  <c i="7" r="BG168"/>
  <c r="BG177"/>
  <c r="BG216"/>
  <c r="BG236"/>
  <c r="BG280"/>
  <c r="BG303"/>
  <c r="BG318"/>
  <c r="BG340"/>
  <c r="BG266"/>
  <c r="BG278"/>
  <c r="BG301"/>
  <c r="BG325"/>
  <c r="BG343"/>
  <c r="E85"/>
  <c r="BG170"/>
  <c r="BG173"/>
  <c r="BG192"/>
  <c r="F96"/>
  <c r="BG152"/>
  <c r="BG154"/>
  <c r="BG156"/>
  <c r="BG160"/>
  <c r="BG190"/>
  <c r="BG211"/>
  <c r="BG222"/>
  <c r="BG226"/>
  <c r="BG228"/>
  <c r="BG230"/>
  <c r="BG232"/>
  <c r="BG244"/>
  <c r="BG248"/>
  <c r="BG264"/>
  <c r="BG274"/>
  <c r="BG284"/>
  <c r="BG234"/>
  <c r="BG250"/>
  <c r="BG270"/>
  <c r="BG148"/>
  <c r="BG286"/>
  <c r="BG138"/>
  <c r="BG186"/>
  <c r="BG194"/>
  <c r="BG201"/>
  <c r="BG282"/>
  <c r="BG309"/>
  <c r="BG140"/>
  <c r="BG164"/>
  <c r="BG197"/>
  <c r="BG203"/>
  <c r="BG224"/>
  <c r="BG268"/>
  <c r="BG272"/>
  <c r="BG276"/>
  <c r="BG295"/>
  <c r="BG299"/>
  <c r="BG134"/>
  <c r="BG144"/>
  <c r="BG146"/>
  <c r="BG305"/>
  <c r="BG313"/>
  <c i="6" r="F126"/>
  <c r="BG137"/>
  <c r="BG213"/>
  <c r="BG237"/>
  <c r="BG280"/>
  <c r="BG199"/>
  <c r="BG284"/>
  <c r="BG288"/>
  <c r="BG292"/>
  <c r="BG187"/>
  <c r="BG248"/>
  <c i="5" r="J133"/>
  <c r="J101"/>
  <c i="6" r="BG217"/>
  <c r="BG258"/>
  <c r="BG266"/>
  <c r="E85"/>
  <c r="J123"/>
  <c r="BG135"/>
  <c r="BG143"/>
  <c r="BG191"/>
  <c r="BG205"/>
  <c r="BG207"/>
  <c r="BG219"/>
  <c r="BG231"/>
  <c r="BG149"/>
  <c r="BG157"/>
  <c r="BG169"/>
  <c r="BG242"/>
  <c r="BG161"/>
  <c r="BG178"/>
  <c r="BG182"/>
  <c r="BG189"/>
  <c r="BG229"/>
  <c r="BG252"/>
  <c r="BG260"/>
  <c r="BG297"/>
  <c r="BG147"/>
  <c r="BG153"/>
  <c r="BG173"/>
  <c r="BG235"/>
  <c r="BG262"/>
  <c r="BG273"/>
  <c r="BG203"/>
  <c r="BG233"/>
  <c r="BG256"/>
  <c r="BG268"/>
  <c r="BG286"/>
  <c r="BG131"/>
  <c r="BG141"/>
  <c r="BG159"/>
  <c r="BG175"/>
  <c r="BG209"/>
  <c r="BG215"/>
  <c r="BG221"/>
  <c r="BG223"/>
  <c r="BG225"/>
  <c r="BG227"/>
  <c r="BG244"/>
  <c r="BG165"/>
  <c r="BG195"/>
  <c r="BG201"/>
  <c i="4" r="BK130"/>
  <c r="J130"/>
  <c r="J100"/>
  <c i="5" r="BG206"/>
  <c r="BG213"/>
  <c r="BG221"/>
  <c r="BG227"/>
  <c r="BG231"/>
  <c r="BG235"/>
  <c r="BG237"/>
  <c r="BG239"/>
  <c r="BG255"/>
  <c r="BG261"/>
  <c r="BG273"/>
  <c r="BG275"/>
  <c r="BG293"/>
  <c r="BG306"/>
  <c r="BG322"/>
  <c r="BG324"/>
  <c r="BG330"/>
  <c r="BG332"/>
  <c r="BG347"/>
  <c r="BG350"/>
  <c r="J93"/>
  <c r="BG134"/>
  <c r="BG156"/>
  <c r="BG171"/>
  <c r="BG181"/>
  <c r="BG198"/>
  <c r="BG243"/>
  <c r="BG265"/>
  <c r="BG283"/>
  <c r="BG295"/>
  <c r="BG297"/>
  <c r="BG336"/>
  <c r="BG341"/>
  <c r="BG345"/>
  <c r="BG154"/>
  <c r="BG186"/>
  <c r="BG200"/>
  <c r="BG249"/>
  <c r="BG279"/>
  <c r="BG290"/>
  <c r="BG328"/>
  <c r="BG343"/>
  <c r="BG148"/>
  <c r="BG168"/>
  <c r="BG176"/>
  <c r="BG233"/>
  <c r="BG251"/>
  <c r="BG263"/>
  <c r="BG269"/>
  <c r="BG287"/>
  <c r="BG259"/>
  <c r="BG267"/>
  <c r="BG277"/>
  <c r="F96"/>
  <c r="BG281"/>
  <c r="BG302"/>
  <c r="BG245"/>
  <c r="BG253"/>
  <c r="BG312"/>
  <c r="BG138"/>
  <c r="BG160"/>
  <c r="BG202"/>
  <c r="BG204"/>
  <c r="BG219"/>
  <c r="BG223"/>
  <c r="BG241"/>
  <c r="BG247"/>
  <c r="BG271"/>
  <c r="E85"/>
  <c r="BG164"/>
  <c r="BG318"/>
  <c r="BG140"/>
  <c r="BG144"/>
  <c r="BG146"/>
  <c r="BG152"/>
  <c r="BG191"/>
  <c r="BG193"/>
  <c r="BG211"/>
  <c r="BG257"/>
  <c r="BG308"/>
  <c r="BG316"/>
  <c r="BG320"/>
  <c i="4" r="E116"/>
  <c i="3" r="J133"/>
  <c r="J101"/>
  <c i="4" r="BG144"/>
  <c r="BG158"/>
  <c r="BG166"/>
  <c r="BG201"/>
  <c r="BG239"/>
  <c r="BG263"/>
  <c r="BG150"/>
  <c r="BG174"/>
  <c r="BG187"/>
  <c r="BG229"/>
  <c r="BG235"/>
  <c r="J93"/>
  <c r="F127"/>
  <c r="BG136"/>
  <c r="BG154"/>
  <c r="BG203"/>
  <c r="BG227"/>
  <c r="BG179"/>
  <c r="BG215"/>
  <c r="BG233"/>
  <c r="BG241"/>
  <c r="BG267"/>
  <c r="BG270"/>
  <c r="BG225"/>
  <c r="BG231"/>
  <c r="BG247"/>
  <c r="BG254"/>
  <c r="BG169"/>
  <c r="BG189"/>
  <c r="BG199"/>
  <c r="BG132"/>
  <c r="BG185"/>
  <c r="BG195"/>
  <c r="BG207"/>
  <c r="BG221"/>
  <c r="BG223"/>
  <c r="BG250"/>
  <c r="BG265"/>
  <c r="BG192"/>
  <c r="BG197"/>
  <c r="BG205"/>
  <c r="BG209"/>
  <c r="BG219"/>
  <c r="BG237"/>
  <c r="BG244"/>
  <c r="BG138"/>
  <c r="BG211"/>
  <c r="BG213"/>
  <c r="BG252"/>
  <c r="BG259"/>
  <c r="BG261"/>
  <c r="BG142"/>
  <c r="BG146"/>
  <c r="BG152"/>
  <c r="BG162"/>
  <c r="BG217"/>
  <c i="3" r="BG233"/>
  <c r="BG239"/>
  <c r="BG247"/>
  <c r="BG259"/>
  <c r="BG310"/>
  <c r="BG185"/>
  <c r="BG251"/>
  <c r="BG255"/>
  <c r="BG263"/>
  <c r="BG275"/>
  <c r="BG289"/>
  <c r="BG168"/>
  <c r="BG176"/>
  <c r="BG190"/>
  <c r="BG229"/>
  <c r="BG253"/>
  <c r="BG261"/>
  <c r="BG314"/>
  <c r="BG324"/>
  <c i="2" r="BK130"/>
  <c r="J130"/>
  <c i="3" r="BG181"/>
  <c r="BG201"/>
  <c r="BG219"/>
  <c r="BG237"/>
  <c r="BG292"/>
  <c r="BG301"/>
  <c r="BG316"/>
  <c r="BG337"/>
  <c r="BG341"/>
  <c r="J93"/>
  <c r="BG144"/>
  <c r="BG152"/>
  <c r="BG164"/>
  <c r="BG197"/>
  <c r="BG243"/>
  <c r="BG265"/>
  <c r="BG273"/>
  <c r="BG285"/>
  <c r="F96"/>
  <c r="BG140"/>
  <c r="BG148"/>
  <c r="BG154"/>
  <c r="BG199"/>
  <c r="BG203"/>
  <c r="BG241"/>
  <c r="BG277"/>
  <c r="BG294"/>
  <c r="BG297"/>
  <c r="BG303"/>
  <c r="BG312"/>
  <c r="BG156"/>
  <c r="BG192"/>
  <c r="BG205"/>
  <c r="BG213"/>
  <c r="BG249"/>
  <c r="BG320"/>
  <c r="BG332"/>
  <c r="BG344"/>
  <c r="E85"/>
  <c r="BG146"/>
  <c r="BG160"/>
  <c r="BG138"/>
  <c r="BG269"/>
  <c r="BG281"/>
  <c r="BG211"/>
  <c r="BG226"/>
  <c r="BG235"/>
  <c r="BG257"/>
  <c r="BG267"/>
  <c r="BG271"/>
  <c r="BG328"/>
  <c r="BG334"/>
  <c r="BG339"/>
  <c r="BG134"/>
  <c r="BG171"/>
  <c r="BG221"/>
  <c r="BG223"/>
  <c r="BG231"/>
  <c r="BG245"/>
  <c r="BG308"/>
  <c i="2" r="BG132"/>
  <c r="BG144"/>
  <c r="BG158"/>
  <c r="BG174"/>
  <c r="BG181"/>
  <c r="BG199"/>
  <c r="BG213"/>
  <c r="BG154"/>
  <c r="BG194"/>
  <c r="BG217"/>
  <c r="BG227"/>
  <c r="BG237"/>
  <c r="BG259"/>
  <c r="BG273"/>
  <c r="BG166"/>
  <c r="BG201"/>
  <c r="BG209"/>
  <c r="BG219"/>
  <c r="BG223"/>
  <c r="BG243"/>
  <c r="E85"/>
  <c r="BG179"/>
  <c r="BG189"/>
  <c r="BG203"/>
  <c r="BG263"/>
  <c r="J124"/>
  <c r="BG138"/>
  <c r="BG142"/>
  <c r="BG150"/>
  <c r="BG152"/>
  <c r="BG197"/>
  <c r="BG207"/>
  <c r="BG211"/>
  <c r="BG231"/>
  <c r="BG247"/>
  <c r="BG205"/>
  <c r="BG221"/>
  <c r="BG239"/>
  <c r="BG268"/>
  <c r="BG270"/>
  <c r="F96"/>
  <c r="BG162"/>
  <c r="BG169"/>
  <c r="BG225"/>
  <c r="BG233"/>
  <c r="BG255"/>
  <c i="1" r="AV97"/>
  <c i="2" r="BG235"/>
  <c r="BG241"/>
  <c r="BG245"/>
  <c r="BG136"/>
  <c r="BG146"/>
  <c r="BG187"/>
  <c r="BG191"/>
  <c r="BG215"/>
  <c r="BG229"/>
  <c r="BG251"/>
  <c r="BG265"/>
  <c i="3" r="F38"/>
  <c i="1" r="BA98"/>
  <c i="4" r="F38"/>
  <c i="1" r="BA99"/>
  <c i="5" r="J37"/>
  <c i="1" r="AV100"/>
  <c i="7" r="J38"/>
  <c i="1" r="AW103"/>
  <c i="9" r="J37"/>
  <c i="1" r="AV105"/>
  <c i="9" r="J38"/>
  <c i="1" r="AW105"/>
  <c i="9" r="F37"/>
  <c i="1" r="AZ105"/>
  <c i="10" r="J35"/>
  <c i="1" r="AV106"/>
  <c i="2" r="F38"/>
  <c i="1" r="BA97"/>
  <c i="4" r="J38"/>
  <c i="1" r="AW99"/>
  <c i="5" r="F41"/>
  <c i="1" r="BD100"/>
  <c i="7" r="F38"/>
  <c i="1" r="BA103"/>
  <c i="9" r="F40"/>
  <c i="1" r="BC105"/>
  <c i="9" r="F41"/>
  <c i="1" r="BD105"/>
  <c i="9" r="F38"/>
  <c i="1" r="BA105"/>
  <c i="10" r="F37"/>
  <c i="1" r="BB106"/>
  <c i="10" r="J36"/>
  <c i="1" r="AW106"/>
  <c i="3" r="F37"/>
  <c i="1" r="AZ98"/>
  <c i="5" r="F40"/>
  <c i="1" r="BC100"/>
  <c i="8" r="F41"/>
  <c i="1" r="BD104"/>
  <c i="2" r="J34"/>
  <c i="3" r="F41"/>
  <c i="1" r="BD98"/>
  <c i="5" r="J38"/>
  <c i="1" r="AW100"/>
  <c i="8" r="J38"/>
  <c i="1" r="AW104"/>
  <c i="4" r="F41"/>
  <c i="1" r="BD99"/>
  <c i="6" r="F40"/>
  <c i="1" r="BC102"/>
  <c i="7" r="F41"/>
  <c i="1" r="BD103"/>
  <c i="2" r="F41"/>
  <c i="1" r="BD97"/>
  <c i="6" r="F38"/>
  <c i="1" r="BA102"/>
  <c i="8" r="J37"/>
  <c i="1" r="AV104"/>
  <c i="2" r="J38"/>
  <c i="1" r="AW97"/>
  <c i="4" r="F40"/>
  <c i="1" r="BC99"/>
  <c i="6" r="F37"/>
  <c i="1" r="AZ102"/>
  <c i="7" r="F37"/>
  <c i="1" r="AZ103"/>
  <c i="3" r="J38"/>
  <c i="1" r="AW98"/>
  <c i="5" r="F37"/>
  <c i="1" r="AZ100"/>
  <c i="7" r="J37"/>
  <c i="1" r="AV103"/>
  <c i="3" r="J37"/>
  <c i="1" r="AV98"/>
  <c i="6" r="J37"/>
  <c i="1" r="AV102"/>
  <c i="8" r="F37"/>
  <c i="1" r="AZ104"/>
  <c r="AS95"/>
  <c r="AS94"/>
  <c i="3" r="F40"/>
  <c i="1" r="BC98"/>
  <c i="6" r="F41"/>
  <c i="1" r="BD102"/>
  <c i="7" r="F40"/>
  <c i="1" r="BC103"/>
  <c i="2" r="F40"/>
  <c i="1" r="BC97"/>
  <c i="4" r="J37"/>
  <c i="1" r="AV99"/>
  <c i="6" r="J38"/>
  <c i="1" r="AW102"/>
  <c i="8" r="F38"/>
  <c i="1" r="BA104"/>
  <c i="2" r="F37"/>
  <c i="1" r="AZ97"/>
  <c i="4" r="F37"/>
  <c i="1" r="AZ99"/>
  <c i="5" r="F38"/>
  <c i="1" r="BA100"/>
  <c i="8" r="F40"/>
  <c i="1" r="BC104"/>
  <c i="5" l="1" r="P132"/>
  <c i="1" r="AU100"/>
  <c i="8" r="R131"/>
  <c r="T131"/>
  <c i="6" r="R129"/>
  <c i="4" r="R130"/>
  <c i="5" r="T132"/>
  <c i="2" r="P130"/>
  <c i="1" r="AU97"/>
  <c i="5" r="BK132"/>
  <c r="J132"/>
  <c i="8" r="P131"/>
  <c i="1" r="AU104"/>
  <c i="4" r="T130"/>
  <c i="6" r="T129"/>
  <c i="9" r="BK127"/>
  <c r="J127"/>
  <c i="7" r="R132"/>
  <c i="3" r="BK132"/>
  <c r="J132"/>
  <c r="J100"/>
  <c r="P132"/>
  <c i="1" r="AU98"/>
  <c i="9" r="T127"/>
  <c i="6" r="P129"/>
  <c i="1" r="AU102"/>
  <c i="7" r="T132"/>
  <c i="2" r="T130"/>
  <c i="10" r="J122"/>
  <c r="J99"/>
  <c i="1" r="AG97"/>
  <c i="2" r="J100"/>
  <c r="J43"/>
  <c i="10" r="J32"/>
  <c i="1" r="AG106"/>
  <c r="AT100"/>
  <c r="AZ96"/>
  <c r="AV96"/>
  <c r="AT103"/>
  <c i="9" r="F39"/>
  <c i="1" r="BB105"/>
  <c i="4" r="F39"/>
  <c i="1" r="BB99"/>
  <c i="5" r="J34"/>
  <c i="1" r="AG100"/>
  <c r="AT97"/>
  <c i="5" r="F39"/>
  <c i="1" r="BB100"/>
  <c i="9" r="J34"/>
  <c i="1" r="AG105"/>
  <c i="4" r="J34"/>
  <c i="1" r="AG99"/>
  <c r="BA96"/>
  <c r="BD96"/>
  <c i="7" r="F39"/>
  <c i="1" r="BB103"/>
  <c i="2" r="F39"/>
  <c i="1" r="BB97"/>
  <c i="6" r="J34"/>
  <c i="1" r="AG102"/>
  <c i="7" r="J34"/>
  <c i="1" r="AG103"/>
  <c i="8" r="F39"/>
  <c i="1" r="BB104"/>
  <c i="3" r="F39"/>
  <c i="1" r="BB98"/>
  <c r="AT99"/>
  <c r="BC96"/>
  <c i="6" r="F39"/>
  <c i="1" r="BB102"/>
  <c r="AT98"/>
  <c r="BA101"/>
  <c r="AW101"/>
  <c r="AT102"/>
  <c r="AT104"/>
  <c r="AT105"/>
  <c i="8" r="J34"/>
  <c i="1" r="AG104"/>
  <c r="BC101"/>
  <c r="AY101"/>
  <c r="AZ101"/>
  <c r="AV101"/>
  <c r="AT106"/>
  <c r="AN106"/>
  <c r="BD101"/>
  <c i="5" l="1" r="J43"/>
  <c i="10" r="J41"/>
  <c i="9" r="J43"/>
  <c i="5" r="J100"/>
  <c i="9" r="J100"/>
  <c i="1" r="AN104"/>
  <c r="AN105"/>
  <c i="8" r="J43"/>
  <c i="1" r="AN103"/>
  <c i="7" r="J43"/>
  <c i="1" r="AN102"/>
  <c i="6" r="J43"/>
  <c i="1" r="AN99"/>
  <c i="4" r="J43"/>
  <c i="1" r="AN97"/>
  <c r="AN100"/>
  <c r="AU101"/>
  <c i="3" r="J34"/>
  <c i="1" r="AG98"/>
  <c r="AG96"/>
  <c r="BB101"/>
  <c r="AX101"/>
  <c r="AU96"/>
  <c r="AU95"/>
  <c r="AU94"/>
  <c r="AY96"/>
  <c r="BD95"/>
  <c r="BD94"/>
  <c r="W33"/>
  <c r="BB96"/>
  <c r="BC95"/>
  <c r="BC94"/>
  <c r="AY94"/>
  <c r="AT101"/>
  <c r="BA95"/>
  <c r="AW95"/>
  <c r="AW96"/>
  <c r="AT96"/>
  <c r="AN96"/>
  <c r="AZ95"/>
  <c r="AZ94"/>
  <c r="W29"/>
  <c r="AG101"/>
  <c i="3" l="1" r="J43"/>
  <c i="1" r="AN101"/>
  <c r="AN98"/>
  <c r="AX96"/>
  <c r="BA94"/>
  <c r="W30"/>
  <c r="AY95"/>
  <c r="AV95"/>
  <c r="AT95"/>
  <c r="W32"/>
  <c r="BB95"/>
  <c r="AX95"/>
  <c r="AG95"/>
  <c r="AG94"/>
  <c r="AK26"/>
  <c r="AV94"/>
  <c r="AK29"/>
  <c l="1" r="AN95"/>
  <c r="AW94"/>
  <c r="AK30"/>
  <c r="AK35"/>
  <c r="BB94"/>
  <c r="W31"/>
  <c l="1" r="AX94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<sst xmlns="http://schemas.openxmlformats.org/spreadsheetml/2006/main">
  <si>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</si>
  <si>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</si>
  <si>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</si>
  <si>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</si>
  <si>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</si>
  <si>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{d1017ae5-3f6e-40c8-9437-a0080b2bf6ca}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</si>
  <si>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</si>
  <si>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</si>
  <si>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</si>
  <si>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</si>
  <si>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</si>
  <si>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</si>
  <si>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</si>
  <si>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</si>
  <si>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T202306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</si>
  <si>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</si>
  <si>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</si>
  <si>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Revitalizace náměstí Míru v Tišnově, etapa 1</t>
  </si>
  <si>
    <t>KSO:</t>
  </si>
  <si>
    <t>CC-CZ:</t>
  </si>
  <si>
    <t>Místo:</t>
  </si>
  <si>
    <t>Tišnov</t>
  </si>
  <si>
    <t>Datum:</t>
  </si>
  <si>
    <t>2. 5. 2024</t>
  </si>
  <si>
    <t>Zadavatel:</t>
  </si>
  <si>
    <t>IČ:</t>
  </si>
  <si>
    <t>Město Tišnov, náměstí Míru 111, 666 01 Tišnov</t>
  </si>
  <si>
    <t>DIČ:</t>
  </si>
  <si>
    <t>Uchazeč:</t>
  </si>
  <si>
    <t>Vyplň údaj</t>
  </si>
  <si>
    <t>Projektant:</t>
  </si>
  <si>
    <t>03807151</t>
  </si>
  <si>
    <t>Ing. Petr Velička autorizovaný architekt</t>
  </si>
  <si>
    <t>True</t>
  </si>
  <si>
    <t>Zpracovatel:</t>
  </si>
  <si>
    <t>Čiklová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</si>
  <si>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</si>
  <si>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</si>
  <si>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</si>
  <si>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</si>
  <si>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</si>
  <si>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</si>
  <si>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</si>
  <si>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</si>
  <si>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</si>
  <si>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</si>
  <si>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</si>
  <si>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</si>
  <si>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</si>
  <si>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</si>
  <si>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</si>
  <si>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</si>
  <si>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</si>
  <si>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</si>
  <si>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</si>
  <si>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</si>
  <si>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</si>
  <si>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</si>
  <si>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</si>
  <si>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</si>
  <si>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</si>
  <si>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</si>
  <si>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</si>
  <si>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</si>
  <si>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</si>
  <si>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</si>
  <si>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</si>
  <si>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</si>
  <si>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</si>
  <si>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</si>
  <si>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</si>
  <si>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</si>
  <si>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</si>
  <si>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</si>
  <si>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</si>
  <si>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</si>
  <si>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</si>
  <si>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</si>
  <si>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</si>
  <si>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</si>
  <si>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</si>
  <si>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Č3</t>
  </si>
  <si>
    <t>ČÁST 3 Revitalizace náměstí Míru v Tišnově – financováno z prostředků SVaK Tišnovsko</t>
  </si>
  <si>
    <t>STA</t>
  </si>
  <si>
    <t>1</t>
  </si>
  <si>
    <t>{6487ebd7-46c9-407f-a392-add78cb90aea}</t>
  </si>
  <si>
    <t>2</t>
  </si>
  <si>
    <t>51</t>
  </si>
  <si>
    <t>SO 08 - Vodovod</t>
  </si>
  <si>
    <t>Soupis</t>
  </si>
  <si>
    <t>{676a7ad6-4e7b-437a-9d47-0ceb6dc49877}</t>
  </si>
  <si>
    <t>/</t>
  </si>
  <si>
    <t>51A-V1</t>
  </si>
  <si>
    <t>SO 08A1 - Vodovod - V1</t>
  </si>
  <si>
    <t>3</t>
  </si>
  <si>
    <t>{cb06d542-7dec-4ed3-b231-bb00aaaecc1c}</t>
  </si>
  <si>
    <t>51A-V3</t>
  </si>
  <si>
    <t>SO 08A1 - Vodovod - V3</t>
  </si>
  <si>
    <t>{b2468dba-e435-4dce-8af8-50703312e208}</t>
  </si>
  <si>
    <t>51B-V1</t>
  </si>
  <si>
    <t>SO 08A2 - Vodovod - V1</t>
  </si>
  <si>
    <t>{ca05492d-f3ef-446f-b713-4fd73a3d3b9b}</t>
  </si>
  <si>
    <t>51B-V2</t>
  </si>
  <si>
    <t>SO 08A2 - Vodovod - V2</t>
  </si>
  <si>
    <t>{494ab0f6-6743-40c5-9204-da4f74d002b6}</t>
  </si>
  <si>
    <t>52</t>
  </si>
  <si>
    <t>SO 09 - Jednotná kanalizace</t>
  </si>
  <si>
    <t>{28bedb0b-f5bc-42e5-b149-eaaa07bcf55b}</t>
  </si>
  <si>
    <t>52A</t>
  </si>
  <si>
    <t>SO 09A - Jednotná kanalizace</t>
  </si>
  <si>
    <t>{6a98cc5e-96e5-4cdf-a35c-360f3608791c}</t>
  </si>
  <si>
    <t>52B</t>
  </si>
  <si>
    <t>SO 09B.1 - Jednotná kanalizace</t>
  </si>
  <si>
    <t>{82a3f944-7de4-4aa8-abf1-ad38f5ff3971}</t>
  </si>
  <si>
    <t>52C</t>
  </si>
  <si>
    <t>SO 09B.2 - Jednotná kanalizace</t>
  </si>
  <si>
    <t>{2ec9cc46-1afd-4b89-abe6-9021c6c92360}</t>
  </si>
  <si>
    <t>52D</t>
  </si>
  <si>
    <t>SO 09D - Jednotná kanalizace - úprava zhlaví</t>
  </si>
  <si>
    <t>{69d649e2-a228-457c-986b-e9702dad555e}</t>
  </si>
  <si>
    <t>VRN3</t>
  </si>
  <si>
    <t>Vedlejší a ostatní náklady - financováno z prostředků SVaK Tišnovsko</t>
  </si>
  <si>
    <t>{8da3ea7f-efdf-4467-a002-54c4823eb770}</t>
  </si>
  <si>
    <t>KRYCÍ LIST SOUPISU PRACÍ</t>
  </si>
  <si>
    <t>Objekt:</t>
  </si>
  <si>
    <t>Č3 - ČÁST 3 Revitalizace náměstí Míru v Tišnově – financováno z prostředků SVaK Tišnovsko</t>
  </si>
  <si>
    <t>Soupis:</t>
  </si>
  <si>
    <t>51 - SO 08 - Vodovod</t>
  </si>
  <si>
    <t>Úroveň 3:</t>
  </si>
  <si>
    <t>51A-V1 - SO 08A1 - Vodovod - V1</t>
  </si>
  <si>
    <t>REKAPITULACE ČLENĚNÍ SOUPISU PRACÍ</t>
  </si>
  <si>
    <t>Kód dílu - Popis</t>
  </si>
  <si>
    <t>Cena celkem [CZK]</t>
  </si>
  <si>
    <t>Náklady ze soupisu prací</t>
  </si>
  <si>
    <t>-1</t>
  </si>
  <si>
    <t>1 - Zemní práce</t>
  </si>
  <si>
    <t>2 - Základy,zvláštní zakládání</t>
  </si>
  <si>
    <t>4 - Vodorovné konstrukce</t>
  </si>
  <si>
    <t>8 - Trubní vedení</t>
  </si>
  <si>
    <t>96 - Bourání konstrukcí</t>
  </si>
  <si>
    <t>99 - Staveništní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</si>
  <si>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</si>
  <si>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</si>
  <si>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</si>
  <si>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</si>
  <si>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</si>
  <si>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</si>
  <si>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</si>
  <si>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</si>
  <si>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</si>
  <si>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</si>
  <si>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</si>
  <si>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</si>
  <si>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</si>
  <si>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</si>
  <si>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</si>
  <si>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</si>
  <si>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132201211R00</t>
  </si>
  <si>
    <t>Hloubení rýh š.do 200 cm hor.3 do 100 m3,STROJNĚ</t>
  </si>
  <si>
    <t>m3</t>
  </si>
  <si>
    <t>RTS 23/ II</t>
  </si>
  <si>
    <t>4</t>
  </si>
  <si>
    <t>-723739329</t>
  </si>
  <si>
    <t>PP</t>
  </si>
  <si>
    <t>VV</t>
  </si>
  <si>
    <t>řad V1(dle výkazu kubatur)</t>
  </si>
  <si>
    <t>41,040</t>
  </si>
  <si>
    <t>132201219R00</t>
  </si>
  <si>
    <t>Přípl.za lepivost,hloubení rýh 200cm,hor.3,STROJNĚ</t>
  </si>
  <si>
    <t>-1369205585</t>
  </si>
  <si>
    <t>151101101R00</t>
  </si>
  <si>
    <t>Pažení a rozepření stěn rýh - příložné - hl.do 2 m</t>
  </si>
  <si>
    <t>m2</t>
  </si>
  <si>
    <t>-1185915652</t>
  </si>
  <si>
    <t>řad V1 (dle výkazu kubatur)</t>
  </si>
  <si>
    <t>4,50</t>
  </si>
  <si>
    <t>151101111R00</t>
  </si>
  <si>
    <t>Odstranění pažení stěn rýh - příložné - hl. do 2 m</t>
  </si>
  <si>
    <t>840500812</t>
  </si>
  <si>
    <t>5</t>
  </si>
  <si>
    <t>161101101R00</t>
  </si>
  <si>
    <t>Svislé přemístění výkopku z hor.1-4 do 2,5 m</t>
  </si>
  <si>
    <t>367720706</t>
  </si>
  <si>
    <t>6</t>
  </si>
  <si>
    <t>162701105R00</t>
  </si>
  <si>
    <t>Vodorovné přemístění výkopku z hor.1-4 do 10000 m</t>
  </si>
  <si>
    <t>-1404063155</t>
  </si>
  <si>
    <t>Přebytečná zemina z výkopu</t>
  </si>
  <si>
    <t>7</t>
  </si>
  <si>
    <t>167101102R00</t>
  </si>
  <si>
    <t>Nakládání výkopku z hor.1-4 v množství nad 100 m3</t>
  </si>
  <si>
    <t>-24648129</t>
  </si>
  <si>
    <t>8</t>
  </si>
  <si>
    <t>171201201R00</t>
  </si>
  <si>
    <t>Uložení sypaniny na skl., přebytečná zemina</t>
  </si>
  <si>
    <t>-1100986760</t>
  </si>
  <si>
    <t>9</t>
  </si>
  <si>
    <t>174100050RA0</t>
  </si>
  <si>
    <t>Zásyp jam,rýh a šachet z nakupovaných materiálů -, štěrkopísek</t>
  </si>
  <si>
    <t>1560241362</t>
  </si>
  <si>
    <t>9,480</t>
  </si>
  <si>
    <t>10</t>
  </si>
  <si>
    <t>175100020RA0</t>
  </si>
  <si>
    <t>Obsyp potrubí a objektů z nakup. materiálů, štěrkopísek fr. do, 22mm</t>
  </si>
  <si>
    <t>1760856360</t>
  </si>
  <si>
    <t>24,930</t>
  </si>
  <si>
    <t>11</t>
  </si>
  <si>
    <t>199000005R00</t>
  </si>
  <si>
    <t>Poplatek za skládku zeminy 1- 4</t>
  </si>
  <si>
    <t>t</t>
  </si>
  <si>
    <t>-1639905578</t>
  </si>
  <si>
    <t>přebytečná zemina z výkopu</t>
  </si>
  <si>
    <t>41,040*1,50</t>
  </si>
  <si>
    <t>119000002RA0</t>
  </si>
  <si>
    <t>Dočasné zajištění kabelů ve výkopu</t>
  </si>
  <si>
    <t>m</t>
  </si>
  <si>
    <t>-1206881674</t>
  </si>
  <si>
    <t>Základy,zvláštní zakládání</t>
  </si>
  <si>
    <t>13</t>
  </si>
  <si>
    <t>274310020RA0</t>
  </si>
  <si>
    <t>Základový pas z betonu C 12/15, bednění</t>
  </si>
  <si>
    <t>-2104392112</t>
  </si>
  <si>
    <t>H80-beton. blok</t>
  </si>
  <si>
    <t>0,070*1</t>
  </si>
  <si>
    <t>Vodorovné konstrukce</t>
  </si>
  <si>
    <t>14</t>
  </si>
  <si>
    <t>451572111R00</t>
  </si>
  <si>
    <t>Lože pod potrubí a obj. z kameniva těženého</t>
  </si>
  <si>
    <t>2046947649</t>
  </si>
  <si>
    <t>5,740</t>
  </si>
  <si>
    <t>Trubní vedení</t>
  </si>
  <si>
    <t>15</t>
  </si>
  <si>
    <t>R1_850 31-5121</t>
  </si>
  <si>
    <t>Výřez nebo výsek na potrubí DN 150</t>
  </si>
  <si>
    <t>kus</t>
  </si>
  <si>
    <t>1449367835</t>
  </si>
  <si>
    <t>16</t>
  </si>
  <si>
    <t>5525112823R</t>
  </si>
  <si>
    <t>Trouba vod.lit.tlak. DN 150 mm, jištěný spoj</t>
  </si>
  <si>
    <t>-771813344</t>
  </si>
  <si>
    <t>řad V1 (SO 08A.1)</t>
  </si>
  <si>
    <t>Ztratné 1,5%</t>
  </si>
  <si>
    <t>50,150*1,015</t>
  </si>
  <si>
    <t>Součet</t>
  </si>
  <si>
    <t>17</t>
  </si>
  <si>
    <t>851651104R00</t>
  </si>
  <si>
    <t>Montáž potrubí litinového,jištěný spoj BLS, DN 150</t>
  </si>
  <si>
    <t>-1573546434</t>
  </si>
  <si>
    <t>18</t>
  </si>
  <si>
    <t>27311513R</t>
  </si>
  <si>
    <t>Kroužek zámkový pro vodovod DN 150</t>
  </si>
  <si>
    <t>-1218767891</t>
  </si>
  <si>
    <t>19</t>
  </si>
  <si>
    <t>899731114R00</t>
  </si>
  <si>
    <t>Vodič signalizační CYY 6 mm2</t>
  </si>
  <si>
    <t>2092406423</t>
  </si>
  <si>
    <t xml:space="preserve">"řad V1 (SO 08A.1)"       50,15+4,0+4,0</t>
  </si>
  <si>
    <t>20</t>
  </si>
  <si>
    <t>899721111R00</t>
  </si>
  <si>
    <t>Fólie výstražná z PVC modrá, šířka 22 cm</t>
  </si>
  <si>
    <t>75265282</t>
  </si>
  <si>
    <t xml:space="preserve">"řad V1 (SO 08A.1)"       50,15+1,00</t>
  </si>
  <si>
    <t>892353111R00</t>
  </si>
  <si>
    <t>Desinfekce vodovodního potrubí do DN 200</t>
  </si>
  <si>
    <t>-2063072243</t>
  </si>
  <si>
    <t>22</t>
  </si>
  <si>
    <t>892351111R00</t>
  </si>
  <si>
    <t>Tlaková zkouška vodovodního potrubí do DN 200</t>
  </si>
  <si>
    <t>477172851</t>
  </si>
  <si>
    <t>23</t>
  </si>
  <si>
    <t>422935325R</t>
  </si>
  <si>
    <t>Spojka s přírubou, DN 150,PN 16, s jištěním proti posunu - voda</t>
  </si>
  <si>
    <t>-814794990</t>
  </si>
  <si>
    <t>24</t>
  </si>
  <si>
    <t>42228310R</t>
  </si>
  <si>
    <t>Šoupátko DN 80 přírubové, voda</t>
  </si>
  <si>
    <t>1429487073</t>
  </si>
  <si>
    <t>25</t>
  </si>
  <si>
    <t>42228314R</t>
  </si>
  <si>
    <t>Šoupátko DN 150 přírubové, voda</t>
  </si>
  <si>
    <t>280257255</t>
  </si>
  <si>
    <t>26</t>
  </si>
  <si>
    <t>55259733R</t>
  </si>
  <si>
    <t>Tvar. přír. s hrdlem EU, DN 150</t>
  </si>
  <si>
    <t>-111764911</t>
  </si>
  <si>
    <t>27</t>
  </si>
  <si>
    <t>55251212R</t>
  </si>
  <si>
    <t>Trouba přír.litin. FF DN 80 mm, L 200 mm</t>
  </si>
  <si>
    <t>-615731192</t>
  </si>
  <si>
    <t>28</t>
  </si>
  <si>
    <t>55259414R</t>
  </si>
  <si>
    <t>Koleno hrdl. K 11,25° (MMK) litin. DN 150</t>
  </si>
  <si>
    <t>1285839601</t>
  </si>
  <si>
    <t>29</t>
  </si>
  <si>
    <t>55259434R</t>
  </si>
  <si>
    <t>Koleno hrdl. K 22,5° (MMK) litin. DN 150</t>
  </si>
  <si>
    <t>-398577960</t>
  </si>
  <si>
    <t>30</t>
  </si>
  <si>
    <t>55259454R</t>
  </si>
  <si>
    <t>Koleno hrdl. K 30° (MMK) litin. DN 150</t>
  </si>
  <si>
    <t>993694221</t>
  </si>
  <si>
    <t>31</t>
  </si>
  <si>
    <t>55258542R</t>
  </si>
  <si>
    <t>Tvar. hrdl.s přír.odb. (MMA) litin. DN150/80</t>
  </si>
  <si>
    <t>1682500389</t>
  </si>
  <si>
    <t>32</t>
  </si>
  <si>
    <t>5526009702R</t>
  </si>
  <si>
    <t>Koleno přír.s patkou N DN 80</t>
  </si>
  <si>
    <t>-1109109381</t>
  </si>
  <si>
    <t>33</t>
  </si>
  <si>
    <t>422737412R</t>
  </si>
  <si>
    <t>Hydrant podzemní DUO, DN80,1,5 m-voda</t>
  </si>
  <si>
    <t>2146883731</t>
  </si>
  <si>
    <t>34</t>
  </si>
  <si>
    <t>722219104R00</t>
  </si>
  <si>
    <t>Montáž armatur vodovodních přírubových DN 80</t>
  </si>
  <si>
    <t>-359292505</t>
  </si>
  <si>
    <t>35</t>
  </si>
  <si>
    <t>722219107R00</t>
  </si>
  <si>
    <t>Montáž armatur vodovodních přírubových DN 150 mm</t>
  </si>
  <si>
    <t>-1073655343</t>
  </si>
  <si>
    <t>36</t>
  </si>
  <si>
    <t>230030002R00</t>
  </si>
  <si>
    <t>Montáž trubních dílů přírubových do 10 kg</t>
  </si>
  <si>
    <t>1479120724</t>
  </si>
  <si>
    <t>37</t>
  </si>
  <si>
    <t>42293140R</t>
  </si>
  <si>
    <t>Souprava zemní teleskop.voda, L=1,2-1,8 m</t>
  </si>
  <si>
    <t>2017870712</t>
  </si>
  <si>
    <t>38</t>
  </si>
  <si>
    <t>722219191R00</t>
  </si>
  <si>
    <t>Montáž souprav zemních</t>
  </si>
  <si>
    <t>1089366095</t>
  </si>
  <si>
    <t>39</t>
  </si>
  <si>
    <t>42200750R</t>
  </si>
  <si>
    <t>Poklop uliční šoupátkový - voda</t>
  </si>
  <si>
    <t>-1670894875</t>
  </si>
  <si>
    <t>40</t>
  </si>
  <si>
    <t>42200760R</t>
  </si>
  <si>
    <t>Poklop k podz. hydrantu - voda</t>
  </si>
  <si>
    <t>-569383260</t>
  </si>
  <si>
    <t>41</t>
  </si>
  <si>
    <t>422915501R</t>
  </si>
  <si>
    <t>Deska nosná šoupátkového poklopu</t>
  </si>
  <si>
    <t>1742974613</t>
  </si>
  <si>
    <t>42</t>
  </si>
  <si>
    <t>42291515R</t>
  </si>
  <si>
    <t>Deska podkladová pod hydrantové poklopy</t>
  </si>
  <si>
    <t>1791241063</t>
  </si>
  <si>
    <t>43</t>
  </si>
  <si>
    <t>899401113R00</t>
  </si>
  <si>
    <t>Osazení poklopů litinových hydrantových</t>
  </si>
  <si>
    <t>1245063300</t>
  </si>
  <si>
    <t>44</t>
  </si>
  <si>
    <t>899401112R00</t>
  </si>
  <si>
    <t>Osazení poklopů litinových šoupátkových</t>
  </si>
  <si>
    <t>-529416634</t>
  </si>
  <si>
    <t>45</t>
  </si>
  <si>
    <t>722212440R00</t>
  </si>
  <si>
    <t>Štítky orientační na zeď</t>
  </si>
  <si>
    <t>soubor</t>
  </si>
  <si>
    <t>-61784929</t>
  </si>
  <si>
    <t>46</t>
  </si>
  <si>
    <t>891319111R00</t>
  </si>
  <si>
    <t>Montáž navrtávacích pasů DN 150</t>
  </si>
  <si>
    <t>-1323210384</t>
  </si>
  <si>
    <t xml:space="preserve">"Provizorní vodovod"      1</t>
  </si>
  <si>
    <t>47</t>
  </si>
  <si>
    <t>42273534R</t>
  </si>
  <si>
    <t>Pas navrtávací na PE a PVC potrubí 160 mm</t>
  </si>
  <si>
    <t>749084547</t>
  </si>
  <si>
    <t xml:space="preserve">"Provizorní vodovod"     1</t>
  </si>
  <si>
    <t>48</t>
  </si>
  <si>
    <t>42228258R</t>
  </si>
  <si>
    <t>Šoupátko DN 2" - voda</t>
  </si>
  <si>
    <t>1430330929</t>
  </si>
  <si>
    <t>49</t>
  </si>
  <si>
    <t>286134604R</t>
  </si>
  <si>
    <t xml:space="preserve">Trubka vodovodní PE 100 SDR 11  d63x5,8 mm, PN 16, modrá</t>
  </si>
  <si>
    <t>-2130511213</t>
  </si>
  <si>
    <t xml:space="preserve">"Provizorní vodovod"       50,0+4,0</t>
  </si>
  <si>
    <t>50</t>
  </si>
  <si>
    <t>286538142R</t>
  </si>
  <si>
    <t xml:space="preserve">Elektrotvarovka - T-kus  d63, PE100, SDR11, s prodlouženým hrdlem/natupo</t>
  </si>
  <si>
    <t>1062134907</t>
  </si>
  <si>
    <t>877212121R00</t>
  </si>
  <si>
    <t>Montáž elektrotvarovky PE d63 mm</t>
  </si>
  <si>
    <t>643050498</t>
  </si>
  <si>
    <t>96</t>
  </si>
  <si>
    <t>Bourání konstrukcí</t>
  </si>
  <si>
    <t>969011141R00</t>
  </si>
  <si>
    <t>Vybourání vodovod. vedení DN do 200 mm</t>
  </si>
  <si>
    <t>1358799548</t>
  </si>
  <si>
    <t>53</t>
  </si>
  <si>
    <t>R1_722 11-0811</t>
  </si>
  <si>
    <t>Demontáž potrubí vodovod. vedení DN 80 mm, vč. hydrantu</t>
  </si>
  <si>
    <t>-593869986</t>
  </si>
  <si>
    <t>99</t>
  </si>
  <si>
    <t>Staveništní přesun hmot</t>
  </si>
  <si>
    <t>54</t>
  </si>
  <si>
    <t>998273101R00</t>
  </si>
  <si>
    <t>Přesun hmot, trubní vedení litinové, otevř. výkop</t>
  </si>
  <si>
    <t>-1814945959</t>
  </si>
  <si>
    <t>57,59306+0,20022+10,85302+2,40476</t>
  </si>
  <si>
    <t>51A-V3 - SO 08A1 - Vodovod - V3</t>
  </si>
  <si>
    <t>5 - Komunikace</t>
  </si>
  <si>
    <t>91 - Doplňující práce na komunikaci</t>
  </si>
  <si>
    <t>řad V3 (dle výkazu kubatur)</t>
  </si>
  <si>
    <t>152,130</t>
  </si>
  <si>
    <t>85,10</t>
  </si>
  <si>
    <t>93,340</t>
  </si>
  <si>
    <t>46,210</t>
  </si>
  <si>
    <t>152,130*1,50</t>
  </si>
  <si>
    <t>11,760</t>
  </si>
  <si>
    <t>Komunikace</t>
  </si>
  <si>
    <t>591210011RAB</t>
  </si>
  <si>
    <t>Komunikace z kostky kamenné, kostka tloušťky 100 mm</t>
  </si>
  <si>
    <t>478626062</t>
  </si>
  <si>
    <t xml:space="preserve">řad V3 - Obnova komunikace z žulové kostky (využití  stáv. dlažby 70%), nová dlažba 30%</t>
  </si>
  <si>
    <t>16*0,30</t>
  </si>
  <si>
    <t>596415061R00</t>
  </si>
  <si>
    <t>Kladení kamenné dlažby tl. 10 cm do drtě tl. 4 cm</t>
  </si>
  <si>
    <t>357544336</t>
  </si>
  <si>
    <t>řad V3 (mimo navrženou opravu zpev. ploch)</t>
  </si>
  <si>
    <t>16,0</t>
  </si>
  <si>
    <t>564962113R00</t>
  </si>
  <si>
    <t>Podklad z mechanicky zpevněného kameniva tl. 22 cm</t>
  </si>
  <si>
    <t>-953700675</t>
  </si>
  <si>
    <t>577141112R00</t>
  </si>
  <si>
    <t>Beton asfalt. ACO 11+,nebo ACO 16+,do 3 m, tl.5 cm</t>
  </si>
  <si>
    <t>1210148638</t>
  </si>
  <si>
    <t>2,0</t>
  </si>
  <si>
    <t>573231126R00</t>
  </si>
  <si>
    <t>Postřik spojovací 0,6 kg/m2</t>
  </si>
  <si>
    <t>-1394487690</t>
  </si>
  <si>
    <t>565151111R00</t>
  </si>
  <si>
    <t>Podklad z obal kam.ACP 16+,ACP 22+,do 3 m,tl. 7 cm</t>
  </si>
  <si>
    <t>-2019585792</t>
  </si>
  <si>
    <t>573111124R00</t>
  </si>
  <si>
    <t>Postřik infiltrační 1,00 kg/m2</t>
  </si>
  <si>
    <t>-518446893</t>
  </si>
  <si>
    <t>564962115R00</t>
  </si>
  <si>
    <t>Podklad z mechanicky zpevněného kameniva tl. 24 cm</t>
  </si>
  <si>
    <t>634005780</t>
  </si>
  <si>
    <t>564861111RT4</t>
  </si>
  <si>
    <t>Podklad ze štěrkodrti po zhutnění tloušťky 20 cm, štěrkodrť frakce 0-63 mm</t>
  </si>
  <si>
    <t>1762833392</t>
  </si>
  <si>
    <t>16,0+2,0</t>
  </si>
  <si>
    <t>R1_850 26-5121</t>
  </si>
  <si>
    <t>Výřez nebo výsek na potrubí DN 100</t>
  </si>
  <si>
    <t>112513030</t>
  </si>
  <si>
    <t>5525112821R</t>
  </si>
  <si>
    <t>Trouba vod.lit.tlak. DN 100 mm, jištěný spoj</t>
  </si>
  <si>
    <t>1114911811</t>
  </si>
  <si>
    <t>řad V3</t>
  </si>
  <si>
    <t>105,0*1,015</t>
  </si>
  <si>
    <t>851651102R00</t>
  </si>
  <si>
    <t>Montáž potrubí litinového,jištěný spoj BLS, DN 100</t>
  </si>
  <si>
    <t>365654155</t>
  </si>
  <si>
    <t>27311511R</t>
  </si>
  <si>
    <t>Kroužek zámkový pro vodovod DN 100</t>
  </si>
  <si>
    <t>-1237638423</t>
  </si>
  <si>
    <t xml:space="preserve">"řad V3"        105,00+4,0+4,0+4,0</t>
  </si>
  <si>
    <t xml:space="preserve">"řad V3"      105,00+1,00</t>
  </si>
  <si>
    <t>892273111R00</t>
  </si>
  <si>
    <t>Desinfekce vodovodního potrubí do DN 125</t>
  </si>
  <si>
    <t>785851231</t>
  </si>
  <si>
    <t>892271111R00</t>
  </si>
  <si>
    <t>Tlaková zkouška vodovodního potrubí do DN 125</t>
  </si>
  <si>
    <t>-39506703</t>
  </si>
  <si>
    <t>422935304R</t>
  </si>
  <si>
    <t>Spojka, DN 100,PN 16, s jištěním proti posunu - voda</t>
  </si>
  <si>
    <t>1534257992</t>
  </si>
  <si>
    <t>42228312R</t>
  </si>
  <si>
    <t>Šoupátko DN 100 přírubové, voda</t>
  </si>
  <si>
    <t>-75088195</t>
  </si>
  <si>
    <t>55259731R</t>
  </si>
  <si>
    <t>Tvar. přír. s hrdlem EU, DN 100</t>
  </si>
  <si>
    <t>1290229774</t>
  </si>
  <si>
    <t>55259412R</t>
  </si>
  <si>
    <t>Koleno hrdl. K 11,25° (MMK) litin. DN 100</t>
  </si>
  <si>
    <t>-1161902034</t>
  </si>
  <si>
    <t>55258534R</t>
  </si>
  <si>
    <t>Tvar. hrdl.s přír.odb. (MMA) litin. DN100/80</t>
  </si>
  <si>
    <t>1126916737</t>
  </si>
  <si>
    <t>552599944R</t>
  </si>
  <si>
    <t>Tvarovka přír. s přír. odb. (T-KUS) DN 100/100</t>
  </si>
  <si>
    <t>-1454433253</t>
  </si>
  <si>
    <t>722219105R00</t>
  </si>
  <si>
    <t>Montáž armatur vodovodních přírubových DN 100 mm</t>
  </si>
  <si>
    <t>-1020456557</t>
  </si>
  <si>
    <t>891269111R00</t>
  </si>
  <si>
    <t>Montáž navrtávacích pasů DN 100</t>
  </si>
  <si>
    <t>1653475814</t>
  </si>
  <si>
    <t>55</t>
  </si>
  <si>
    <t>42273533R</t>
  </si>
  <si>
    <t>Pas navrtávací na PE a PVC potrubí 110 mm</t>
  </si>
  <si>
    <t>1339017043</t>
  </si>
  <si>
    <t>56</t>
  </si>
  <si>
    <t>57</t>
  </si>
  <si>
    <t xml:space="preserve">"Provizorní vodovod"       105,0+4,0</t>
  </si>
  <si>
    <t>58</t>
  </si>
  <si>
    <t>59</t>
  </si>
  <si>
    <t>91</t>
  </si>
  <si>
    <t>Doplňující práce na komunikaci</t>
  </si>
  <si>
    <t>60</t>
  </si>
  <si>
    <t>113106111R00</t>
  </si>
  <si>
    <t>Rozebrání dlažeb z mozaiky , žulové kostky</t>
  </si>
  <si>
    <t>49117483</t>
  </si>
  <si>
    <t xml:space="preserve">"řad V3 (mimo navrženou opravu zpev. ploch)"     16,00</t>
  </si>
  <si>
    <t>61</t>
  </si>
  <si>
    <t>979071131R00</t>
  </si>
  <si>
    <t>Očištění vybouraných kostek mozaikových, kam. těž.</t>
  </si>
  <si>
    <t>1067972273</t>
  </si>
  <si>
    <t>62</t>
  </si>
  <si>
    <t>113151150R00</t>
  </si>
  <si>
    <t>Fréz.živič.krytu pl.do 500 m2,pruh do 75cm,tl.15cm</t>
  </si>
  <si>
    <t>-275123004</t>
  </si>
  <si>
    <t>63</t>
  </si>
  <si>
    <t>919735113R00</t>
  </si>
  <si>
    <t>Řezání stávajícího živičného krytu tl. 10 - 15 cm</t>
  </si>
  <si>
    <t>268451604</t>
  </si>
  <si>
    <t>64</t>
  </si>
  <si>
    <t>113107505R00</t>
  </si>
  <si>
    <t>Odstranění podkladu pl. 50 m2,kam.drcené tl.5 cm</t>
  </si>
  <si>
    <t>1692884048</t>
  </si>
  <si>
    <t>65</t>
  </si>
  <si>
    <t>113111122R00</t>
  </si>
  <si>
    <t>Odstranění podkladu pl.50 m2,kam.zpev.cem.tl.22 cm</t>
  </si>
  <si>
    <t>629360887</t>
  </si>
  <si>
    <t>66</t>
  </si>
  <si>
    <t>113111124R00</t>
  </si>
  <si>
    <t>Odstranění podkladu pl.50 m2,kam.zpev.cem.tl.24 cm</t>
  </si>
  <si>
    <t>-267965656</t>
  </si>
  <si>
    <t>67</t>
  </si>
  <si>
    <t>113107320R00</t>
  </si>
  <si>
    <t>Odstranění podkladu pl. 50 m2,kam.těžené tl.20 cm</t>
  </si>
  <si>
    <t>518296830</t>
  </si>
  <si>
    <t xml:space="preserve">"řad V3"       2,0+16,0</t>
  </si>
  <si>
    <t>68</t>
  </si>
  <si>
    <t>979990101R00</t>
  </si>
  <si>
    <t>Poplatek za uložení směsi betonu, cihel, kam.</t>
  </si>
  <si>
    <t>1758180739</t>
  </si>
  <si>
    <t xml:space="preserve">"výkop ve vozovce"         2,0*0,44*2,0+16,0*0,46*2,0</t>
  </si>
  <si>
    <t>69</t>
  </si>
  <si>
    <t>979990112R00</t>
  </si>
  <si>
    <t>Poplatek za uložení suti - obal. kamenivo, asfalt</t>
  </si>
  <si>
    <t>-870552897</t>
  </si>
  <si>
    <t xml:space="preserve">"řad V3 (stávající asfalt. vozovka)"       2,0*0,15*2,2</t>
  </si>
  <si>
    <t>70</t>
  </si>
  <si>
    <t>979083116R00</t>
  </si>
  <si>
    <t>Vodorovné přemístění suti na skládku do 5000 m</t>
  </si>
  <si>
    <t>1502793537</t>
  </si>
  <si>
    <t xml:space="preserve">"řad V3 (mimo navrženou opravu zpev. ploch)"      16,48+0,66</t>
  </si>
  <si>
    <t>71</t>
  </si>
  <si>
    <t>979087212R00</t>
  </si>
  <si>
    <t>Nakládání suti na dopravní prostředky - komunikace</t>
  </si>
  <si>
    <t>-1755982181</t>
  </si>
  <si>
    <t>72</t>
  </si>
  <si>
    <t>979093111R00</t>
  </si>
  <si>
    <t>Uložení suti na skládku bez zhutnění</t>
  </si>
  <si>
    <t>1320337532</t>
  </si>
  <si>
    <t>73</t>
  </si>
  <si>
    <t>969011131R00</t>
  </si>
  <si>
    <t>Vybourání vodovod. vedení DN do 125 mm</t>
  </si>
  <si>
    <t>1976228076</t>
  </si>
  <si>
    <t>74</t>
  </si>
  <si>
    <t>75</t>
  </si>
  <si>
    <t>R1_722 11-0815</t>
  </si>
  <si>
    <t>Demontáž potrubí vodovod. vedení DN 100 mm, vč. šoupěte</t>
  </si>
  <si>
    <t>1445340824</t>
  </si>
  <si>
    <t>76</t>
  </si>
  <si>
    <t>233,25665+0,20022+22,23546+3,16344</t>
  </si>
  <si>
    <t>51B-V1 - SO 08A2 - Vodovod - V1</t>
  </si>
  <si>
    <t>464255440</t>
  </si>
  <si>
    <t xml:space="preserve">"řad V1(dle výkazu kubatur)"      157,850</t>
  </si>
  <si>
    <t>1535671073</t>
  </si>
  <si>
    <t>-1201215214</t>
  </si>
  <si>
    <t xml:space="preserve">"řad V1(dle výkazu kubatur)"      15,750</t>
  </si>
  <si>
    <t>-1923075927</t>
  </si>
  <si>
    <t>1747529243</t>
  </si>
  <si>
    <t>1223748107</t>
  </si>
  <si>
    <t xml:space="preserve">"Přebytečná zemina z výkopu"      157,850</t>
  </si>
  <si>
    <t>54652572</t>
  </si>
  <si>
    <t>140301544</t>
  </si>
  <si>
    <t>245480648</t>
  </si>
  <si>
    <t xml:space="preserve">"řad V1 (dle výkazu kubatur)"      75,0</t>
  </si>
  <si>
    <t>-1019074478</t>
  </si>
  <si>
    <t xml:space="preserve">"řad V1 (dle výkazu kubatur)"      80,40</t>
  </si>
  <si>
    <t>1396207991</t>
  </si>
  <si>
    <t xml:space="preserve">"přebytečná zemina z výkopu"      157,850*1,5</t>
  </si>
  <si>
    <t>-513913343</t>
  </si>
  <si>
    <t>-2030166543</t>
  </si>
  <si>
    <t xml:space="preserve">"H80-beton. blok"     0,07*1</t>
  </si>
  <si>
    <t>1481800163</t>
  </si>
  <si>
    <t xml:space="preserve">"řad V1(dle výkazu kubatur)"      18,520</t>
  </si>
  <si>
    <t>-1831024027</t>
  </si>
  <si>
    <t>řad V1 (SO 08A.2):166,35</t>
  </si>
  <si>
    <t>Ztratné 1,5%:0,015</t>
  </si>
  <si>
    <t>166,350*1,015</t>
  </si>
  <si>
    <t>-1812983097</t>
  </si>
  <si>
    <t>1569334978</t>
  </si>
  <si>
    <t>2138125575</t>
  </si>
  <si>
    <t xml:space="preserve">"řad V1 (SO 08A.2)"      166,35+4,0+4,0+4,0+4,0</t>
  </si>
  <si>
    <t>2087059859</t>
  </si>
  <si>
    <t xml:space="preserve">"řad V1 (SO 08A.2)"      166,35+1,00</t>
  </si>
  <si>
    <t>-687504835</t>
  </si>
  <si>
    <t>-1318997342</t>
  </si>
  <si>
    <t>552342378</t>
  </si>
  <si>
    <t>338696322</t>
  </si>
  <si>
    <t>-871242838</t>
  </si>
  <si>
    <t>-81184702</t>
  </si>
  <si>
    <t>-955691986</t>
  </si>
  <si>
    <t>552599953R</t>
  </si>
  <si>
    <t>Tvarovka přír. s přír. odb. (T-KUS) DN 150/80</t>
  </si>
  <si>
    <t>238249399</t>
  </si>
  <si>
    <t>552599954R</t>
  </si>
  <si>
    <t>Tvarovka přír. s přír. odb. (T-KUS) DN 150/100</t>
  </si>
  <si>
    <t>-375857600</t>
  </si>
  <si>
    <t>-1977663943</t>
  </si>
  <si>
    <t>570029243</t>
  </si>
  <si>
    <t>2073053301</t>
  </si>
  <si>
    <t>903538376</t>
  </si>
  <si>
    <t>-953909695</t>
  </si>
  <si>
    <t>1605404803</t>
  </si>
  <si>
    <t>-1423629871</t>
  </si>
  <si>
    <t>1011067767</t>
  </si>
  <si>
    <t>-1423688426</t>
  </si>
  <si>
    <t>-395329811</t>
  </si>
  <si>
    <t>-490044724</t>
  </si>
  <si>
    <t>223760221</t>
  </si>
  <si>
    <t>-1506323539</t>
  </si>
  <si>
    <t>1600970233</t>
  </si>
  <si>
    <t>-1094797512</t>
  </si>
  <si>
    <t>135570528</t>
  </si>
  <si>
    <t>1704441988</t>
  </si>
  <si>
    <t xml:space="preserve">"Provizorní vodovod"      2</t>
  </si>
  <si>
    <t>-909659746</t>
  </si>
  <si>
    <t>-257399410</t>
  </si>
  <si>
    <t>-1802351608</t>
  </si>
  <si>
    <t xml:space="preserve">"Provizorní vodovod"      167+4,0</t>
  </si>
  <si>
    <t>936452112R00</t>
  </si>
  <si>
    <t>Výplň potrubí cementopopílkovou suspenzí DN 150</t>
  </si>
  <si>
    <t>191638095</t>
  </si>
  <si>
    <t>1548724653</t>
  </si>
  <si>
    <t>R1_220 06-0411</t>
  </si>
  <si>
    <t>Utěsnění otvoru rušeného vedení</t>
  </si>
  <si>
    <t>787068241</t>
  </si>
  <si>
    <t>-2004406548</t>
  </si>
  <si>
    <t>R1_722 11-0818</t>
  </si>
  <si>
    <t>Demontáž potrubí vodovod. vedení do DN 200 mm, vč. šoupěte</t>
  </si>
  <si>
    <t>235973540</t>
  </si>
  <si>
    <t>1405819889</t>
  </si>
  <si>
    <t>259,78139+0,20022+35,01706+6,10114</t>
  </si>
  <si>
    <t>51B-V2 - SO 08A2 - Vodovod - V2</t>
  </si>
  <si>
    <t xml:space="preserve">"řad V2 (dle výkazu kubatur)"      267,740</t>
  </si>
  <si>
    <t xml:space="preserve">"řad V2 (dle výkazu kubatur)"      340,50</t>
  </si>
  <si>
    <t xml:space="preserve">"Přebytečná zemina z výkopu"      267,740</t>
  </si>
  <si>
    <t xml:space="preserve">"řad V2 (dle výkazu kubatur)"      205,090</t>
  </si>
  <si>
    <t xml:space="preserve">"řad V2 (dle výkazu kubatur)"      49,240</t>
  </si>
  <si>
    <t xml:space="preserve">"přebytečná zemina z výkopu"      267,740*1,5</t>
  </si>
  <si>
    <t xml:space="preserve">"H80-beton. blok"     0,07*2</t>
  </si>
  <si>
    <t xml:space="preserve">"řad V2 (dle výkazu kubatur)"      12,530</t>
  </si>
  <si>
    <t>579614923</t>
  </si>
  <si>
    <t xml:space="preserve">řad V2 - Obnova komunikace z žulové kostky (využití  stáv. dlažby 70%), nová dlažba 30%:</t>
  </si>
  <si>
    <t>8*0,30</t>
  </si>
  <si>
    <t>624258035</t>
  </si>
  <si>
    <t>řad V2 (mimo navrženou opravu zpev. ploch)</t>
  </si>
  <si>
    <t>8,0</t>
  </si>
  <si>
    <t>223653458</t>
  </si>
  <si>
    <t>-1787648437</t>
  </si>
  <si>
    <t>55,0</t>
  </si>
  <si>
    <t>-1698249635</t>
  </si>
  <si>
    <t>225970042</t>
  </si>
  <si>
    <t>-635138119</t>
  </si>
  <si>
    <t>821450356</t>
  </si>
  <si>
    <t>578427088</t>
  </si>
  <si>
    <t xml:space="preserve">"řad V2 (mimo navrženou opravu zpev. ploch)"      8,00+55,00</t>
  </si>
  <si>
    <t>498437497</t>
  </si>
  <si>
    <t>547073362</t>
  </si>
  <si>
    <t>řad V2:112</t>
  </si>
  <si>
    <t>112,0*1,015</t>
  </si>
  <si>
    <t>871523512</t>
  </si>
  <si>
    <t>240786836</t>
  </si>
  <si>
    <t xml:space="preserve">"řad V2"     112,00+4,0+4,0+4,0+4,0</t>
  </si>
  <si>
    <t xml:space="preserve">"řad V2"      112,00+1,00</t>
  </si>
  <si>
    <t>1924971024</t>
  </si>
  <si>
    <t>-163431352</t>
  </si>
  <si>
    <t>422935323R</t>
  </si>
  <si>
    <t>Spojka s přírubou, DN 100,PN 16, s jištěním proti posunu - voda</t>
  </si>
  <si>
    <t>-1633492057</t>
  </si>
  <si>
    <t>812878057</t>
  </si>
  <si>
    <t>119797346</t>
  </si>
  <si>
    <t>-774772119</t>
  </si>
  <si>
    <t>55259471R</t>
  </si>
  <si>
    <t>Koleno hrdl. K 45° (MMK) litin. DN 100</t>
  </si>
  <si>
    <t>-802072019</t>
  </si>
  <si>
    <t>1228303460</t>
  </si>
  <si>
    <t>55259815R</t>
  </si>
  <si>
    <t>Přechod přír. redukce, (FFR) litin. DN 100/ 80</t>
  </si>
  <si>
    <t>425537357</t>
  </si>
  <si>
    <t>-1157070301</t>
  </si>
  <si>
    <t>-1319938878</t>
  </si>
  <si>
    <t>1362168117</t>
  </si>
  <si>
    <t>-835212404</t>
  </si>
  <si>
    <t xml:space="preserve">"Provizorní vodovod"      4</t>
  </si>
  <si>
    <t xml:space="preserve">"Provizorní vodovod"      112,0+4,0</t>
  </si>
  <si>
    <t>592907829</t>
  </si>
  <si>
    <t xml:space="preserve">"řad V2 (mimo navrženou opravu zpev. ploch)"     8,00</t>
  </si>
  <si>
    <t>403259227</t>
  </si>
  <si>
    <t>224150475</t>
  </si>
  <si>
    <t xml:space="preserve">"řad V2 (mimo navrženou opravu zpev. ploch)"      55,00</t>
  </si>
  <si>
    <t>816168490</t>
  </si>
  <si>
    <t xml:space="preserve">"řad V2"      8,00+55,00</t>
  </si>
  <si>
    <t>-1029158022</t>
  </si>
  <si>
    <t>-941052551</t>
  </si>
  <si>
    <t>-565854703</t>
  </si>
  <si>
    <t>-29591834</t>
  </si>
  <si>
    <t>1236353362</t>
  </si>
  <si>
    <t xml:space="preserve">"řad V2 (mimo navrženou opravu zpev. ploch)"      55,76+18,15</t>
  </si>
  <si>
    <t>1529809659</t>
  </si>
  <si>
    <t>1543032208</t>
  </si>
  <si>
    <t>1551945173</t>
  </si>
  <si>
    <t xml:space="preserve">"výkop ve vozovce"      55,0*0,44*2,0+8,0*0,46*2,0</t>
  </si>
  <si>
    <t>2066191560</t>
  </si>
  <si>
    <t xml:space="preserve">"řad V3 (stávající asfalt. vozovka)"      55,0*0,15*2,2</t>
  </si>
  <si>
    <t>969011121R00</t>
  </si>
  <si>
    <t>Vybourání vodovod. vedení DN do 52 mm</t>
  </si>
  <si>
    <t>-179270169</t>
  </si>
  <si>
    <t>1185874110</t>
  </si>
  <si>
    <t>77</t>
  </si>
  <si>
    <t>78</t>
  </si>
  <si>
    <t>-934325131</t>
  </si>
  <si>
    <t>79</t>
  </si>
  <si>
    <t>425,1921+0,40044+23,69135+3,82237</t>
  </si>
  <si>
    <t>52 - SO 09 - Jednotná kanalizace</t>
  </si>
  <si>
    <t>52A - SO 09A - Jednotná kanalizace</t>
  </si>
  <si>
    <t>98 - Demolice</t>
  </si>
  <si>
    <t>131201201R00</t>
  </si>
  <si>
    <t>Hloubení zapažených jam v hor.3 do 100 m3</t>
  </si>
  <si>
    <t>-480493367</t>
  </si>
  <si>
    <t xml:space="preserve">"Stoka C (dle výkazu kubatur)"      29,74</t>
  </si>
  <si>
    <t>131201209R00</t>
  </si>
  <si>
    <t>Příplatek za lepivost - hloubení zapaž.jam v hor.3</t>
  </si>
  <si>
    <t>-60676574</t>
  </si>
  <si>
    <t>132201212R00</t>
  </si>
  <si>
    <t>Hloubení rýh š.do 200 cm hor.3 do 1000m3,STROJNĚ</t>
  </si>
  <si>
    <t>-400329520</t>
  </si>
  <si>
    <t xml:space="preserve">"Stoka C (dle výkazu kubatur)"     359,07</t>
  </si>
  <si>
    <t>1242460852</t>
  </si>
  <si>
    <t>-1333710789</t>
  </si>
  <si>
    <t xml:space="preserve">"Stoka C (dle výkazu kubatur)"      273,0</t>
  </si>
  <si>
    <t>73640074</t>
  </si>
  <si>
    <t>161101102R00</t>
  </si>
  <si>
    <t>Svislé přemístění výkopku z hor.1-4 do 4,0 m</t>
  </si>
  <si>
    <t>1168291233</t>
  </si>
  <si>
    <t xml:space="preserve">"hloubení jam + rýh"       29,74+359,07</t>
  </si>
  <si>
    <t>162601102R00</t>
  </si>
  <si>
    <t>Vodorovné přemístění výkopku z hor.1-4 do 5000 m</t>
  </si>
  <si>
    <t>1771800305</t>
  </si>
  <si>
    <t xml:space="preserve">"Přebytečná zemina - (dle výkazu kubatur)"       388,810</t>
  </si>
  <si>
    <t>-851990202</t>
  </si>
  <si>
    <t>-1370166450</t>
  </si>
  <si>
    <t>1880499070</t>
  </si>
  <si>
    <t xml:space="preserve">"Stoka C (dle výkazu kubatur)"       132,910</t>
  </si>
  <si>
    <t>-1756957668</t>
  </si>
  <si>
    <t xml:space="preserve">"Stoka C (dle výkazu kubatur)"      137,550</t>
  </si>
  <si>
    <t>429007577</t>
  </si>
  <si>
    <t xml:space="preserve">"Přebytečná zemina"       388,81*1,5</t>
  </si>
  <si>
    <t>1757146070</t>
  </si>
  <si>
    <t>115100001RAA</t>
  </si>
  <si>
    <t>Čerpání vody na výšku 10 m, do 500 l, včetně pohotovosti čerpací soupravy</t>
  </si>
  <si>
    <t>h</t>
  </si>
  <si>
    <t>-1188054296</t>
  </si>
  <si>
    <t>451573111R00</t>
  </si>
  <si>
    <t xml:space="preserve">Lože pod objekt,  ze štěrkopísku do 63 mm</t>
  </si>
  <si>
    <t>-997043261</t>
  </si>
  <si>
    <t xml:space="preserve">"Stoka C (dle výkazu kubatur)"       4,610</t>
  </si>
  <si>
    <t>452312131R00</t>
  </si>
  <si>
    <t>Lože pod objekty a potrubí z betonu C 12/15</t>
  </si>
  <si>
    <t>-1821186746</t>
  </si>
  <si>
    <t xml:space="preserve">"Stoka C (dle výkazu kubatur)"      47,090</t>
  </si>
  <si>
    <t>59222424R</t>
  </si>
  <si>
    <t>Trouba ŽB hrdlová DN 1000/2500 s čedičovou, výstelkou 180°</t>
  </si>
  <si>
    <t>-312174753</t>
  </si>
  <si>
    <t>R1_592-22424</t>
  </si>
  <si>
    <t>Trouba ŽB hrdlová DN1000 propojovací s čedičovou, výstelkou 180°</t>
  </si>
  <si>
    <t>506684036</t>
  </si>
  <si>
    <t>R1_592-23785</t>
  </si>
  <si>
    <t>Podkladek beton. pod hrdlovou troubu</t>
  </si>
  <si>
    <t>1444013488</t>
  </si>
  <si>
    <t>27*2+3</t>
  </si>
  <si>
    <t>822492111R00</t>
  </si>
  <si>
    <t>Montáž trub ŽB těs. pryžovými kroužky DN 1000</t>
  </si>
  <si>
    <t>1632243479</t>
  </si>
  <si>
    <t xml:space="preserve">"stoka C"     70</t>
  </si>
  <si>
    <t>892681111R00</t>
  </si>
  <si>
    <t>Zkouška těsnosti kanalizace DN do 1000, vodou</t>
  </si>
  <si>
    <t>1705246298</t>
  </si>
  <si>
    <t>892683111R00</t>
  </si>
  <si>
    <t>Zabezpečení konců kanal. potrubí DN do 1000, vodou</t>
  </si>
  <si>
    <t>úsek</t>
  </si>
  <si>
    <t>-1180630013</t>
  </si>
  <si>
    <t>892916111R00</t>
  </si>
  <si>
    <t>Utěsnění přípojek do DN 200 při zkoušce kanal.</t>
  </si>
  <si>
    <t>sada</t>
  </si>
  <si>
    <t>2140766538</t>
  </si>
  <si>
    <t>892855112R00</t>
  </si>
  <si>
    <t>Kontrola kanalizace TV kamerou do 50 m</t>
  </si>
  <si>
    <t>-1654445766</t>
  </si>
  <si>
    <t>894423116R00</t>
  </si>
  <si>
    <t>Osaz. bet. dílců šachet, dna, na kroužek, do 7,0 t</t>
  </si>
  <si>
    <t>181962368</t>
  </si>
  <si>
    <t>894422111R00</t>
  </si>
  <si>
    <t>Osazení betonových dílců šachet</t>
  </si>
  <si>
    <t>951258414</t>
  </si>
  <si>
    <t xml:space="preserve">"Prefabrikáty šachet na kanalizaci"      3+1+2+2</t>
  </si>
  <si>
    <t>899104111R00</t>
  </si>
  <si>
    <t>Osazení poklopu s rámem nad 150 kg</t>
  </si>
  <si>
    <t>202675164</t>
  </si>
  <si>
    <t>55243347R</t>
  </si>
  <si>
    <t>Poklop litinový DN 625 mm, pro zatížení tř. D400</t>
  </si>
  <si>
    <t>1733124677</t>
  </si>
  <si>
    <t>59224347.AR</t>
  </si>
  <si>
    <t>Prstenec vyrovnávací šachetní Q.1 63/6</t>
  </si>
  <si>
    <t>-20549341</t>
  </si>
  <si>
    <t>59224349.AR</t>
  </si>
  <si>
    <t>Prstenec vyrovnávací šachetní Q.1 63/10</t>
  </si>
  <si>
    <t>-1888352839</t>
  </si>
  <si>
    <t>59224349R</t>
  </si>
  <si>
    <t>Prstenec vyrovnávací šachetní Q.1 63/12</t>
  </si>
  <si>
    <t>885827474</t>
  </si>
  <si>
    <t>59224358.AR</t>
  </si>
  <si>
    <t>Skruž šachetní Q.1 100/25/12 PS</t>
  </si>
  <si>
    <t>-88631035</t>
  </si>
  <si>
    <t>59224353.AR</t>
  </si>
  <si>
    <t>Konus šachetní Q.1 100-63/58/12 KPS</t>
  </si>
  <si>
    <t>-371020813</t>
  </si>
  <si>
    <t>59224354R</t>
  </si>
  <si>
    <t>Deska zákrytová Q.1 100-63/17</t>
  </si>
  <si>
    <t>611368204</t>
  </si>
  <si>
    <t>592243502R</t>
  </si>
  <si>
    <t>Deska přechodová zákrytová Q.1 150-100/25</t>
  </si>
  <si>
    <t>-602013826</t>
  </si>
  <si>
    <t>R1_592-243742</t>
  </si>
  <si>
    <t xml:space="preserve">Dno šachetní DN1500 - Q.1 150/184 V 120,  s čedičovým obkladem</t>
  </si>
  <si>
    <t>-1740746436</t>
  </si>
  <si>
    <t>59224373.AR</t>
  </si>
  <si>
    <t>Těsnění elastom pro šach díly - DN 1000</t>
  </si>
  <si>
    <t>-1435462435</t>
  </si>
  <si>
    <t>592243733R</t>
  </si>
  <si>
    <t>Těsnění elastomerové pro šachtové díly DN 1500</t>
  </si>
  <si>
    <t>-2043897900</t>
  </si>
  <si>
    <t>894502401R00</t>
  </si>
  <si>
    <t>Bednění stěn šachet kruhových oboustranné</t>
  </si>
  <si>
    <t>1993091131</t>
  </si>
  <si>
    <t>šachta na stáv. potrubí</t>
  </si>
  <si>
    <t>2,70*pi*2,1</t>
  </si>
  <si>
    <t>328352030R00</t>
  </si>
  <si>
    <t>Odbednění konstrukcí šachet jinak zakřivených</t>
  </si>
  <si>
    <t>997295884</t>
  </si>
  <si>
    <t>R1_327 32-1116</t>
  </si>
  <si>
    <t>Bet. železový vodostaveb. C30/37, XA1</t>
  </si>
  <si>
    <t>1264737084</t>
  </si>
  <si>
    <t xml:space="preserve">"šachta na stáv. potrubí"       1,75*2,5</t>
  </si>
  <si>
    <t>894601111R00</t>
  </si>
  <si>
    <t>Výztuž šachet z betonářské oceli 10 216(E)</t>
  </si>
  <si>
    <t>1885496501</t>
  </si>
  <si>
    <t xml:space="preserve">"šachta na stáv. potrubí"      4,375*0,1</t>
  </si>
  <si>
    <t>R1_899 62-3181</t>
  </si>
  <si>
    <t>Výplňový beton C30/37 s čedičovým kamenivem</t>
  </si>
  <si>
    <t>2127863796</t>
  </si>
  <si>
    <t xml:space="preserve">"šachta na stáv. potrubí (dno výplň)"      0,540</t>
  </si>
  <si>
    <t>R1_896 29-0111</t>
  </si>
  <si>
    <t>Vytvarování žlabu monolitického dna pro čedičový, obklad</t>
  </si>
  <si>
    <t>-1944897748</t>
  </si>
  <si>
    <t>63231180R</t>
  </si>
  <si>
    <t>Žlab z čediče polovič.180° dl.500 tl.23 d 500 mm</t>
  </si>
  <si>
    <t>1353959355</t>
  </si>
  <si>
    <t>63232631R</t>
  </si>
  <si>
    <t>Dlaždice čedičová PROTISKLUZ</t>
  </si>
  <si>
    <t>-1827005258</t>
  </si>
  <si>
    <t>R1_715 17-4012</t>
  </si>
  <si>
    <t>Provedení obkladu šachet, čedičovými dlaždicemi tl. 20 - 40 mm</t>
  </si>
  <si>
    <t>-1896944650</t>
  </si>
  <si>
    <t xml:space="preserve">"šachta na stáv. potrubí (dno obklad)"       1,80</t>
  </si>
  <si>
    <t>939941112R00</t>
  </si>
  <si>
    <t>Těsnění pracovní spáry mezi dnem a stěnou</t>
  </si>
  <si>
    <t>-418999228</t>
  </si>
  <si>
    <t>R1_936 31-1114</t>
  </si>
  <si>
    <t>Vybourání otvoru ve stěně stáv. šachty pro, napojení potrubí DN1000, vč. vodotěsného zapravení</t>
  </si>
  <si>
    <t>363888197</t>
  </si>
  <si>
    <t xml:space="preserve">"napojení do stáv. šachty Š257"      1</t>
  </si>
  <si>
    <t>98</t>
  </si>
  <si>
    <t>Demolice</t>
  </si>
  <si>
    <t>981512114R00</t>
  </si>
  <si>
    <t>Demolice konstrukcí jiným způsobem, železobeton</t>
  </si>
  <si>
    <t>1643175938</t>
  </si>
  <si>
    <t xml:space="preserve">"vybourání stáv. šachet - kompletní"      1*(2,2*4,0+5,0*0,5)</t>
  </si>
  <si>
    <t xml:space="preserve">"vybourání stáv. šachet - do 1,0m"       1*(2,2*1,0)</t>
  </si>
  <si>
    <t xml:space="preserve">"vybourání beton. potrubí DN1000 vč. lože"      25*1,6</t>
  </si>
  <si>
    <t xml:space="preserve">"vybourání beton. potrubí DN1000/1200 vč. lože"       20*1,85</t>
  </si>
  <si>
    <t>1351426347</t>
  </si>
  <si>
    <t>90,50*2,3</t>
  </si>
  <si>
    <t>-301617042</t>
  </si>
  <si>
    <t>979990107R00</t>
  </si>
  <si>
    <t>Poplatek za uložení suti - směs betonu, cihel, dřeva</t>
  </si>
  <si>
    <t>-1268103839</t>
  </si>
  <si>
    <t>936311114R00</t>
  </si>
  <si>
    <t>Zabet. potrubí beton C25/30 XA2, otvor do 2,0 m2</t>
  </si>
  <si>
    <t>-1117685762</t>
  </si>
  <si>
    <t xml:space="preserve">"zabezpečení konců zaplněných potrubí"        1*0,785+1*1,15</t>
  </si>
  <si>
    <t>936451111R00</t>
  </si>
  <si>
    <t>Výplň dutin cementopopílkovou suspenzí</t>
  </si>
  <si>
    <t>-468878418</t>
  </si>
  <si>
    <t xml:space="preserve">"zaplnění stáv. rušeného potrubí ponechané v zemi"       10*0,785+16*1,15</t>
  </si>
  <si>
    <t>998274101R00</t>
  </si>
  <si>
    <t>Přesun hmot, trubní vedení betonové, otevř. výkop</t>
  </si>
  <si>
    <t>495011654</t>
  </si>
  <si>
    <t>452,08715+126,44145+146,70416</t>
  </si>
  <si>
    <t>52B - SO 09B.1 - Jednotná kanalizace</t>
  </si>
  <si>
    <t>61 - Upravy povrchů vnitřní</t>
  </si>
  <si>
    <t>747158165</t>
  </si>
  <si>
    <t xml:space="preserve">"Stoka C-3 (dle výkazu kubatur)"      545,33</t>
  </si>
  <si>
    <t>957328310</t>
  </si>
  <si>
    <t>1777826556</t>
  </si>
  <si>
    <t xml:space="preserve">"Stoka C-3 (dle výkazu kubatur)"       564,40</t>
  </si>
  <si>
    <t>1454659745</t>
  </si>
  <si>
    <t>468616736</t>
  </si>
  <si>
    <t>1078753198</t>
  </si>
  <si>
    <t xml:space="preserve">"Přebytečná zemina - (dle výkazu kubatur)"      545,330</t>
  </si>
  <si>
    <t>-1349413140</t>
  </si>
  <si>
    <t>1602791607</t>
  </si>
  <si>
    <t>-1247217485</t>
  </si>
  <si>
    <t xml:space="preserve">"Stoka C-3 (dle výkazu kubatur)"       465,580</t>
  </si>
  <si>
    <t>391722985</t>
  </si>
  <si>
    <t xml:space="preserve">"Stoka C-3 (dle výkazu kubatur)"       51,460</t>
  </si>
  <si>
    <t>-479731481</t>
  </si>
  <si>
    <t xml:space="preserve">"Přebytečná zemina"       545,33*1,5</t>
  </si>
  <si>
    <t>1086812444</t>
  </si>
  <si>
    <t>-954912945</t>
  </si>
  <si>
    <t>724377942</t>
  </si>
  <si>
    <t xml:space="preserve">"Stoka C-3 (dle výkazu kubatur)"       3,75</t>
  </si>
  <si>
    <t>-717892030</t>
  </si>
  <si>
    <t xml:space="preserve">"Stoka C-3 (dle výkazu kubatur)"       42,660</t>
  </si>
  <si>
    <t>-539493650</t>
  </si>
  <si>
    <t xml:space="preserve">"stoka C-3 (mimo navrženou opravu zpev. ploch)"      70</t>
  </si>
  <si>
    <t>1249716425</t>
  </si>
  <si>
    <t>-1783018188</t>
  </si>
  <si>
    <t>-572839717</t>
  </si>
  <si>
    <t>-1716375018</t>
  </si>
  <si>
    <t>585110976</t>
  </si>
  <si>
    <t>Upravy povrchů vnitřní</t>
  </si>
  <si>
    <t>R1_952 90-3112</t>
  </si>
  <si>
    <t>Vyčištění objektů do 3,5 m šachet a pod., vč., frézování a zednického zapravení poškození</t>
  </si>
  <si>
    <t>-201959995</t>
  </si>
  <si>
    <t xml:space="preserve">"stáv. šachty (zapravení povrchů)"          3,0</t>
  </si>
  <si>
    <t>R1_610 45-2201</t>
  </si>
  <si>
    <t>Oprava vnitř. prostoru šachty nátěrem/nástřikem, instalace stupadel s PE povlakem</t>
  </si>
  <si>
    <t>-1212565414</t>
  </si>
  <si>
    <t>R1_618 31-1531</t>
  </si>
  <si>
    <t>Vytvar.dna šachty z bet., C25/30 XF1 s potěrem r 30cm</t>
  </si>
  <si>
    <t>-30018891</t>
  </si>
  <si>
    <t xml:space="preserve">"Úprava žlábku v šachtě"       (3,14*0,5*0,5*0,2)*3</t>
  </si>
  <si>
    <t>R1_837 37-5121</t>
  </si>
  <si>
    <t>Napojení potrubí DN 300 do stáv. šachty, vč. šachtové vložky, vodotěsné zapraveníí</t>
  </si>
  <si>
    <t>-228771739</t>
  </si>
  <si>
    <t xml:space="preserve">"Příprava šachty Š485 pro napojení stoky C-3"       1</t>
  </si>
  <si>
    <t>R2_837 37-5121</t>
  </si>
  <si>
    <t>Napojení potrubí DN 150 do stáv. šachty, vč. šachtové vložky, vodotěsné zapraveníí</t>
  </si>
  <si>
    <t>-1229802064</t>
  </si>
  <si>
    <t xml:space="preserve">"Příprava šachty Š485a pro napojení přípojky od ŠŽ11"       1</t>
  </si>
  <si>
    <t>59710699.AR</t>
  </si>
  <si>
    <t>Trouba kameninová hrdlová DN 300, l=2,50 m, FN 48, hrdlo K nebo S, spojovací systém C, normální zatížení</t>
  </si>
  <si>
    <t>-384358427</t>
  </si>
  <si>
    <t>stoka C-3:83</t>
  </si>
  <si>
    <t>Ztratné 2%:0,02</t>
  </si>
  <si>
    <t>83,0*1,02</t>
  </si>
  <si>
    <t>59710837.AR</t>
  </si>
  <si>
    <t>Trouba kameninová zkrácená GA DN 300, FN 48, hrdlo K, spojovací systém C, délka 0,60 m</t>
  </si>
  <si>
    <t>-177650564</t>
  </si>
  <si>
    <t>59711551R</t>
  </si>
  <si>
    <t>Odbočka 90° kamenina hrdlová 300/150 FN 72/34, spojovací systém C/F, délka 0,5 m</t>
  </si>
  <si>
    <t>1014120665</t>
  </si>
  <si>
    <t>837372221R00</t>
  </si>
  <si>
    <t>Montáž tvarov. kamenin. jednoos. pryž. kr. DN 300</t>
  </si>
  <si>
    <t>-1685396594</t>
  </si>
  <si>
    <t>831372121R00</t>
  </si>
  <si>
    <t xml:space="preserve">Montáž trub kameninových, pryž. kroužek, DN 300,  vč. podkladku</t>
  </si>
  <si>
    <t>2101986004</t>
  </si>
  <si>
    <t>892581111R00</t>
  </si>
  <si>
    <t>Zkouška těsnosti kanalizace DN do 300, vodou</t>
  </si>
  <si>
    <t>-398966016</t>
  </si>
  <si>
    <t>892583111R00</t>
  </si>
  <si>
    <t>Zabezpečení konců kanal. potrubí DN do 300, vodou</t>
  </si>
  <si>
    <t>2034070122</t>
  </si>
  <si>
    <t>1478708557</t>
  </si>
  <si>
    <t>892601152R00</t>
  </si>
  <si>
    <t>Čištění kanalizační stoky do DN 500, do 50 m</t>
  </si>
  <si>
    <t>787723029</t>
  </si>
  <si>
    <t xml:space="preserve">"stoka C-3 (bezvýkopová část)"       29,00</t>
  </si>
  <si>
    <t>R1_831 26-3195</t>
  </si>
  <si>
    <t xml:space="preserve">Zřízení kanal. přípojky DN 150,  (zapravení v bezvýkopové části)</t>
  </si>
  <si>
    <t>-28957158</t>
  </si>
  <si>
    <t>R1_141 72-1104</t>
  </si>
  <si>
    <t>Oprava kanal. potrubí DN300 bezvýkopovou inverzní, metodou (osazení rukávcové vložky)</t>
  </si>
  <si>
    <t>-1542688629</t>
  </si>
  <si>
    <t>1388073147</t>
  </si>
  <si>
    <t xml:space="preserve">"stoka C-3"       83,00+29,00</t>
  </si>
  <si>
    <t>894423111RT1</t>
  </si>
  <si>
    <t>Osazení betonových dílců šachet do 2,0 t, šachtová dna, na kroužek, do 2,0 t</t>
  </si>
  <si>
    <t>-1741445930</t>
  </si>
  <si>
    <t>1170818190</t>
  </si>
  <si>
    <t xml:space="preserve">"Prefabrikáty šachet na kanalizaci"       4+2+1+3</t>
  </si>
  <si>
    <t>239373699</t>
  </si>
  <si>
    <t xml:space="preserve">"nová šachta"      4</t>
  </si>
  <si>
    <t xml:space="preserve">"úprava stávající šachty"      3</t>
  </si>
  <si>
    <t>749279667</t>
  </si>
  <si>
    <t xml:space="preserve">"nová šachta"     4</t>
  </si>
  <si>
    <t>59224346R</t>
  </si>
  <si>
    <t>Prstenec vyrovnávací šachetní Q.1 63/4</t>
  </si>
  <si>
    <t>1715818938</t>
  </si>
  <si>
    <t>1185875562</t>
  </si>
  <si>
    <t>59224348.AR</t>
  </si>
  <si>
    <t>Prstenec vyrovnávací šachetní Q.1 63/8</t>
  </si>
  <si>
    <t>207487037</t>
  </si>
  <si>
    <t>-546805373</t>
  </si>
  <si>
    <t>-580883488</t>
  </si>
  <si>
    <t>986796789</t>
  </si>
  <si>
    <t>59224361.AR</t>
  </si>
  <si>
    <t>Skruž šachetní Q.1 100/50/12 PS</t>
  </si>
  <si>
    <t>1901656661</t>
  </si>
  <si>
    <t>R8_592-24366</t>
  </si>
  <si>
    <t>Dno šachetní Q.1 100/675 jednolité</t>
  </si>
  <si>
    <t>-1957440308</t>
  </si>
  <si>
    <t>-1423163320</t>
  </si>
  <si>
    <t>899332111R00</t>
  </si>
  <si>
    <t>Výšková úprava vstupu do 20 cm, snížení poklopu</t>
  </si>
  <si>
    <t>1864737706</t>
  </si>
  <si>
    <t>R1_894 40-2211</t>
  </si>
  <si>
    <t>Osazení beton. skruží přechodových, včetně skruže přechod. 1000/625mm a vyr. prst.</t>
  </si>
  <si>
    <t>764305777</t>
  </si>
  <si>
    <t>899623171R00</t>
  </si>
  <si>
    <t>Obetonování potrubí nebo zdiva stok betonem C25/30</t>
  </si>
  <si>
    <t>1007645771</t>
  </si>
  <si>
    <t xml:space="preserve">"obetonování napojení zhlaví (výšková úprava poklopu)"       3*(0,5*0,3*(2*pi*0,75))</t>
  </si>
  <si>
    <t>894502301R00</t>
  </si>
  <si>
    <t>Bednění stěn šachet kruhových jednostranné</t>
  </si>
  <si>
    <t>-1718156180</t>
  </si>
  <si>
    <t xml:space="preserve">"obetonování napojení zhlaví (výšková úprava poklopu)"       3*(2*pi*0,9)</t>
  </si>
  <si>
    <t>2012303744</t>
  </si>
  <si>
    <t>1921062324</t>
  </si>
  <si>
    <t>365688314</t>
  </si>
  <si>
    <t>589304895</t>
  </si>
  <si>
    <t>-465049927</t>
  </si>
  <si>
    <t xml:space="preserve">"výkop ve vozovce"       77,0*0,44*2,0</t>
  </si>
  <si>
    <t>-813236296</t>
  </si>
  <si>
    <t xml:space="preserve">"výkop ve vozovce"       70,0*0,15*2,2</t>
  </si>
  <si>
    <t>-1697002498</t>
  </si>
  <si>
    <t xml:space="preserve">"výkop ve vozovce"      67,76+23,10</t>
  </si>
  <si>
    <t>-1066796440</t>
  </si>
  <si>
    <t xml:space="preserve">"vybourání stáv. šachet - kompletní"        5*(1,25*2,6+2,0*0,5)</t>
  </si>
  <si>
    <t xml:space="preserve">"vybourání stáv. šachet - do 1,0m"       2*(2,0*1,0)</t>
  </si>
  <si>
    <t xml:space="preserve">"vybourání beton. potrubí DN300 vč. lože"       30*0,3</t>
  </si>
  <si>
    <t xml:space="preserve">"Ubourání zhlaví šachty"       2*0,425</t>
  </si>
  <si>
    <t>Poplatek za uložení suti - směs betonu, cihel, dřeva, skupina odpadu 170904</t>
  </si>
  <si>
    <t>897358790</t>
  </si>
  <si>
    <t>35,10*2,3</t>
  </si>
  <si>
    <t>-525895497</t>
  </si>
  <si>
    <t xml:space="preserve">"bourání komunikace"       67,76+23,10</t>
  </si>
  <si>
    <t xml:space="preserve">"demolice kanalizace"       80,73</t>
  </si>
  <si>
    <t>-456370288</t>
  </si>
  <si>
    <t>936311113R00</t>
  </si>
  <si>
    <t>Zabet. potrubí beton C25/30 XA2, otvor do 0,25 m2</t>
  </si>
  <si>
    <t>-318562980</t>
  </si>
  <si>
    <t xml:space="preserve">"zabezpečení konců zaplněných potrubí"       4*0,075</t>
  </si>
  <si>
    <t>936452115R00</t>
  </si>
  <si>
    <t>Výplň potrubí cementopopílkovou suspenzí DN 300</t>
  </si>
  <si>
    <t>-831445773</t>
  </si>
  <si>
    <t>998275101R00</t>
  </si>
  <si>
    <t>Přesun hmot, kanalizace kameninové, otevřený výkop</t>
  </si>
  <si>
    <t>543909540</t>
  </si>
  <si>
    <t>864,2138+113,74039+5,10068+26,25073</t>
  </si>
  <si>
    <t>52C - SO 09B.2 - Jednotná kanalizace</t>
  </si>
  <si>
    <t>-45519201</t>
  </si>
  <si>
    <t xml:space="preserve">"Stoka C-9 (dle výkazu kubatur)"       367,090</t>
  </si>
  <si>
    <t>-2045344406</t>
  </si>
  <si>
    <t>-1900709787</t>
  </si>
  <si>
    <t xml:space="preserve">"Stoka C-9 (dle výkazu kubatur)"      313,20</t>
  </si>
  <si>
    <t>-358482370</t>
  </si>
  <si>
    <t>415576056</t>
  </si>
  <si>
    <t>1224186688</t>
  </si>
  <si>
    <t xml:space="preserve">"Přebytečná zemina - (dle výkazu kubatur)"       367,090</t>
  </si>
  <si>
    <t>-741258989</t>
  </si>
  <si>
    <t>454726381</t>
  </si>
  <si>
    <t>2131647686</t>
  </si>
  <si>
    <t xml:space="preserve">"Stoka C-9 (dle výkazu kubatur)"        292,280</t>
  </si>
  <si>
    <t>-89676560</t>
  </si>
  <si>
    <t xml:space="preserve">"Stoka C-9 (dle výkazu kubatur)"       53,940</t>
  </si>
  <si>
    <t>429702484</t>
  </si>
  <si>
    <t xml:space="preserve">"Přebytečná zemina"        367,09*1,50</t>
  </si>
  <si>
    <t>994345892</t>
  </si>
  <si>
    <t>-1892798691</t>
  </si>
  <si>
    <t>256329863</t>
  </si>
  <si>
    <t xml:space="preserve">"Stoka C-9 (dle výkazu kubatur)"       3,750</t>
  </si>
  <si>
    <t>1084905431</t>
  </si>
  <si>
    <t xml:space="preserve">"Stoka C-9 (dle výkazu kubatur)"      44,660</t>
  </si>
  <si>
    <t>-1263428732</t>
  </si>
  <si>
    <t xml:space="preserve">"stoka C-9 - Obnova komunikace z žulové kostky (využití  stáv. dlažby 70%), nová dlažba 30%"       12*0,3</t>
  </si>
  <si>
    <t>51000252</t>
  </si>
  <si>
    <t xml:space="preserve">"stoka C-9 (mimo navrženou opravu zpev. ploch)"       12,0</t>
  </si>
  <si>
    <t>1786615991</t>
  </si>
  <si>
    <t>-1444010467</t>
  </si>
  <si>
    <t>1881252831</t>
  </si>
  <si>
    <t>stoka C-9:87,00</t>
  </si>
  <si>
    <t>87,0*1,02</t>
  </si>
  <si>
    <t>-826951957</t>
  </si>
  <si>
    <t>526281413</t>
  </si>
  <si>
    <t>-150200173</t>
  </si>
  <si>
    <t>1866032677</t>
  </si>
  <si>
    <t>-1903814078</t>
  </si>
  <si>
    <t>-1066690688</t>
  </si>
  <si>
    <t>-1969456495</t>
  </si>
  <si>
    <t>-1582619106</t>
  </si>
  <si>
    <t xml:space="preserve">"stoka C-9"       87,00</t>
  </si>
  <si>
    <t>-1498022095</t>
  </si>
  <si>
    <t>869848738</t>
  </si>
  <si>
    <t xml:space="preserve">"Prefabrikáty šachet na kanalizaci"       4+1+2+7</t>
  </si>
  <si>
    <t>-1494820159</t>
  </si>
  <si>
    <t>265415299</t>
  </si>
  <si>
    <t>692139878</t>
  </si>
  <si>
    <t>1173078877</t>
  </si>
  <si>
    <t>-2015649849</t>
  </si>
  <si>
    <t>-117237623</t>
  </si>
  <si>
    <t>316198990</t>
  </si>
  <si>
    <t>59224364.AR</t>
  </si>
  <si>
    <t>Skruž šachetní Q.1 100/100/12 PS</t>
  </si>
  <si>
    <t>809358654</t>
  </si>
  <si>
    <t>-1986135922</t>
  </si>
  <si>
    <t>R9_592-24366</t>
  </si>
  <si>
    <t>Dno šachetní Q.1 100/725 jednolité</t>
  </si>
  <si>
    <t>-358263905</t>
  </si>
  <si>
    <t>1719968032</t>
  </si>
  <si>
    <t>-1074493306</t>
  </si>
  <si>
    <t>Rozebrání dlažeb z mozaiky</t>
  </si>
  <si>
    <t>-2071966763</t>
  </si>
  <si>
    <t xml:space="preserve">"stoka C-9 (mimo navrženou opravu zpev. ploch)"      12</t>
  </si>
  <si>
    <t>971730731</t>
  </si>
  <si>
    <t>2132845504</t>
  </si>
  <si>
    <t>1736897961</t>
  </si>
  <si>
    <t>-1966058422</t>
  </si>
  <si>
    <t>1426806224</t>
  </si>
  <si>
    <t xml:space="preserve">"výkop ve vozovce"       12,0*0,46*2,0</t>
  </si>
  <si>
    <t>-1596939679</t>
  </si>
  <si>
    <t>1914916677</t>
  </si>
  <si>
    <t xml:space="preserve">"vybourání stáv. šachet - kompletní"       3*(1,25*2,2+2,0*0,5)</t>
  </si>
  <si>
    <t xml:space="preserve">"vybourání beton. potrubí DN300 vč. lože"       45*0,3</t>
  </si>
  <si>
    <t>1526724908</t>
  </si>
  <si>
    <t>24,75*2,3</t>
  </si>
  <si>
    <t>1751133877</t>
  </si>
  <si>
    <t xml:space="preserve">"bourání komunikace"      11,04</t>
  </si>
  <si>
    <t xml:space="preserve">"demolice kanalizace"        56,925</t>
  </si>
  <si>
    <t>895013837</t>
  </si>
  <si>
    <t>-960895895</t>
  </si>
  <si>
    <t>578,79483+118,74039+26,92935</t>
  </si>
  <si>
    <t>52D - SO 09D - Jednotná kanalizace - úprava zhlaví</t>
  </si>
  <si>
    <t>1372169318</t>
  </si>
  <si>
    <t xml:space="preserve">"stáv. šachty (zapravení povrchů)"      8,0</t>
  </si>
  <si>
    <t>705839924</t>
  </si>
  <si>
    <t>-574400316</t>
  </si>
  <si>
    <t xml:space="preserve">"úprava stávající šachty"      8,0</t>
  </si>
  <si>
    <t>-127872655</t>
  </si>
  <si>
    <t>R1_899 33-1111</t>
  </si>
  <si>
    <t>Výšková úprava vstupu, zvýšení/snížení poklopu</t>
  </si>
  <si>
    <t>-981085191</t>
  </si>
  <si>
    <t>-689334870</t>
  </si>
  <si>
    <t>467789599</t>
  </si>
  <si>
    <t xml:space="preserve">"obetonování napojení zhlaví (výšková úprava poklopu)"        8,0*(0,5*0,3*(2*pi*0,75))</t>
  </si>
  <si>
    <t>13211011</t>
  </si>
  <si>
    <t xml:space="preserve">"obetonování napojení zhlaví (výšková úprava poklopu)"        8,0*(2*pi*0,9)</t>
  </si>
  <si>
    <t>-255112784</t>
  </si>
  <si>
    <t>0,5032+20,84466</t>
  </si>
  <si>
    <t>VRN3 - Vedlejší a ostatní náklady - financováno z prostředků SVaK Tišnovsko</t>
  </si>
  <si>
    <t>VRN - Vedlejší rozpočtové náklady</t>
  </si>
  <si>
    <t>VRN</t>
  </si>
  <si>
    <t>Vedlejší rozpočtové náklady</t>
  </si>
  <si>
    <t>VRN-3</t>
  </si>
  <si>
    <t>Vedlejší a ostatní náklady - 10% z ČÁST 4 Revitalizace náměstí Míru v Tišnově - Vedlejší a ostatní náklady</t>
  </si>
  <si>
    <t>1024</t>
  </si>
  <si>
    <t>986194683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</si>
</sst>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00336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31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33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37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38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39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40</v>
      </c>
      <c r="AL28" s="44"/>
      <c r="AM28" s="44"/>
      <c r="AN28" s="44"/>
      <c r="AO28" s="44"/>
      <c r="AP28" s="39"/>
      <c r="AQ28" s="39"/>
      <c r="AR28" s="43"/>
      <c r="BE28" s="30"/>
    </row>
    <row r="29" hidden="1" s="3" customFormat="1" ht="14.4" customHeight="1">
      <c r="A29" s="3"/>
      <c r="B29" s="45"/>
      <c r="C29" s="46"/>
      <c r="D29" s="31" t="s">
        <v>41</v>
      </c>
      <c r="E29" s="46"/>
      <c r="F29" s="31" t="s">
        <v>42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hidden="1" s="3" customFormat="1" ht="14.4" customHeight="1">
      <c r="A30" s="3"/>
      <c r="B30" s="45"/>
      <c r="C30" s="46"/>
      <c r="D30" s="46"/>
      <c r="E30" s="46"/>
      <c r="F30" s="31" t="s">
        <v>43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s="3" customFormat="1" ht="14.4" customHeight="1">
      <c r="A31" s="3"/>
      <c r="B31" s="45"/>
      <c r="C31" s="46"/>
      <c r="D31" s="51" t="s">
        <v>41</v>
      </c>
      <c r="E31" s="46"/>
      <c r="F31" s="31" t="s">
        <v>44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s="3" customFormat="1" ht="14.4" customHeight="1">
      <c r="A32" s="3"/>
      <c r="B32" s="45"/>
      <c r="C32" s="46"/>
      <c r="D32" s="46"/>
      <c r="E32" s="46"/>
      <c r="F32" s="31" t="s">
        <v>45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46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9"/>
      <c r="C49" s="60"/>
      <c r="D49" s="61" t="s">
        <v>50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51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4" t="s">
        <v>52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4" t="s">
        <v>53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4" t="s">
        <v>52</v>
      </c>
      <c r="AI60" s="41"/>
      <c r="AJ60" s="41"/>
      <c r="AK60" s="41"/>
      <c r="AL60" s="41"/>
      <c r="AM60" s="64" t="s">
        <v>53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1" t="s">
        <v>54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55</v>
      </c>
      <c r="AI64" s="65"/>
      <c r="AJ64" s="65"/>
      <c r="AK64" s="65"/>
      <c r="AL64" s="65"/>
      <c r="AM64" s="65"/>
      <c r="AN64" s="65"/>
      <c r="AO64" s="65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4" t="s">
        <v>52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4" t="s">
        <v>53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4" t="s">
        <v>52</v>
      </c>
      <c r="AI75" s="41"/>
      <c r="AJ75" s="41"/>
      <c r="AK75" s="41"/>
      <c r="AL75" s="41"/>
      <c r="AM75" s="64" t="s">
        <v>53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3"/>
      <c r="BE77" s="37"/>
    </row>
    <row r="81" s="2" customFormat="1" ht="6.96" customHeight="1">
      <c r="A81" s="37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3"/>
      <c r="BE81" s="37"/>
    </row>
    <row r="82" s="2" customFormat="1" ht="24.96" customHeight="1">
      <c r="A82" s="37"/>
      <c r="B82" s="38"/>
      <c r="C82" s="22" t="s">
        <v>56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70"/>
      <c r="C84" s="31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T202306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Revitalizace náměstí Míru v Tišnově, etapa 1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8" t="str">
        <f>IF(K8="","",K8)</f>
        <v>Tišnov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9" t="str">
        <f>IF(AN8= "","",AN8)</f>
        <v>2. 5. 2024</v>
      </c>
      <c r="AN87" s="79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25.6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1" t="str">
        <f>IF(E11= "","",E11)</f>
        <v>Město Tišnov, náměstí Míru 111, 666 01 Tišnov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80" t="str">
        <f>IF(E17="","",E17)</f>
        <v>Ing. Petr Velička autorizovaný architekt</v>
      </c>
      <c r="AN89" s="71"/>
      <c r="AO89" s="71"/>
      <c r="AP89" s="71"/>
      <c r="AQ89" s="39"/>
      <c r="AR89" s="43"/>
      <c r="AS89" s="81" t="s">
        <v>57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1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34</v>
      </c>
      <c r="AJ90" s="39"/>
      <c r="AK90" s="39"/>
      <c r="AL90" s="39"/>
      <c r="AM90" s="80" t="str">
        <f>IF(E20="","",E20)</f>
        <v>Čiklová</v>
      </c>
      <c r="AN90" s="71"/>
      <c r="AO90" s="71"/>
      <c r="AP90" s="71"/>
      <c r="AQ90" s="39"/>
      <c r="AR90" s="43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7"/>
    </row>
    <row r="92" s="2" customFormat="1" ht="29.28" customHeight="1">
      <c r="A92" s="37"/>
      <c r="B92" s="38"/>
      <c r="C92" s="93" t="s">
        <v>58</v>
      </c>
      <c r="D92" s="94"/>
      <c r="E92" s="94"/>
      <c r="F92" s="94"/>
      <c r="G92" s="94"/>
      <c r="H92" s="95"/>
      <c r="I92" s="96" t="s">
        <v>59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60</v>
      </c>
      <c r="AH92" s="94"/>
      <c r="AI92" s="94"/>
      <c r="AJ92" s="94"/>
      <c r="AK92" s="94"/>
      <c r="AL92" s="94"/>
      <c r="AM92" s="94"/>
      <c r="AN92" s="96" t="s">
        <v>61</v>
      </c>
      <c r="AO92" s="94"/>
      <c r="AP92" s="98"/>
      <c r="AQ92" s="99" t="s">
        <v>62</v>
      </c>
      <c r="AR92" s="43"/>
      <c r="AS92" s="100" t="s">
        <v>63</v>
      </c>
      <c r="AT92" s="101" t="s">
        <v>64</v>
      </c>
      <c r="AU92" s="101" t="s">
        <v>65</v>
      </c>
      <c r="AV92" s="101" t="s">
        <v>66</v>
      </c>
      <c r="AW92" s="101" t="s">
        <v>67</v>
      </c>
      <c r="AX92" s="101" t="s">
        <v>68</v>
      </c>
      <c r="AY92" s="101" t="s">
        <v>69</v>
      </c>
      <c r="AZ92" s="101" t="s">
        <v>70</v>
      </c>
      <c r="BA92" s="101" t="s">
        <v>71</v>
      </c>
      <c r="BB92" s="101" t="s">
        <v>72</v>
      </c>
      <c r="BC92" s="101" t="s">
        <v>73</v>
      </c>
      <c r="BD92" s="102" t="s">
        <v>74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7"/>
    </row>
    <row r="94" s="6" customFormat="1" ht="32.4" customHeight="1">
      <c r="A94" s="6"/>
      <c r="B94" s="106"/>
      <c r="C94" s="107" t="s">
        <v>75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76</v>
      </c>
      <c r="BT94" s="117" t="s">
        <v>77</v>
      </c>
      <c r="BU94" s="118" t="s">
        <v>78</v>
      </c>
      <c r="BV94" s="117" t="s">
        <v>79</v>
      </c>
      <c r="BW94" s="117" t="s">
        <v>5</v>
      </c>
      <c r="BX94" s="117" t="s">
        <v>80</v>
      </c>
      <c r="CL94" s="117" t="s">
        <v>1</v>
      </c>
    </row>
    <row r="95" s="7" customFormat="1" ht="37.5" customHeight="1">
      <c r="A95" s="7"/>
      <c r="B95" s="119"/>
      <c r="C95" s="120"/>
      <c r="D95" s="121" t="s">
        <v>81</v>
      </c>
      <c r="E95" s="121"/>
      <c r="F95" s="121"/>
      <c r="G95" s="121"/>
      <c r="H95" s="121"/>
      <c r="I95" s="122"/>
      <c r="J95" s="121" t="s">
        <v>82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ROUND(AG96+AG101+AG106,2)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83</v>
      </c>
      <c r="AR95" s="126"/>
      <c r="AS95" s="127">
        <f>ROUND(AS96+AS101+AS106,2)</f>
        <v>0</v>
      </c>
      <c r="AT95" s="128">
        <f>ROUND(SUM(AV95:AW95),2)</f>
        <v>0</v>
      </c>
      <c r="AU95" s="129">
        <f>ROUND(AU96+AU101+AU106,5)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ROUND(AZ96+AZ101+AZ106,2)</f>
        <v>0</v>
      </c>
      <c r="BA95" s="128">
        <f>ROUND(BA96+BA101+BA106,2)</f>
        <v>0</v>
      </c>
      <c r="BB95" s="128">
        <f>ROUND(BB96+BB101+BB106,2)</f>
        <v>0</v>
      </c>
      <c r="BC95" s="128">
        <f>ROUND(BC96+BC101+BC106,2)</f>
        <v>0</v>
      </c>
      <c r="BD95" s="130">
        <f>ROUND(BD96+BD101+BD106,2)</f>
        <v>0</v>
      </c>
      <c r="BE95" s="7"/>
      <c r="BS95" s="131" t="s">
        <v>76</v>
      </c>
      <c r="BT95" s="131" t="s">
        <v>84</v>
      </c>
      <c r="BU95" s="131" t="s">
        <v>78</v>
      </c>
      <c r="BV95" s="131" t="s">
        <v>79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4" customFormat="1" ht="16.5" customHeight="1">
      <c r="A96" s="4"/>
      <c r="B96" s="70"/>
      <c r="C96" s="132"/>
      <c r="D96" s="132"/>
      <c r="E96" s="133" t="s">
        <v>87</v>
      </c>
      <c r="F96" s="133"/>
      <c r="G96" s="133"/>
      <c r="H96" s="133"/>
      <c r="I96" s="133"/>
      <c r="J96" s="132"/>
      <c r="K96" s="133" t="s">
        <v>88</v>
      </c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4">
        <f>ROUND(SUM(AG97:AG100),2)</f>
        <v>0</v>
      </c>
      <c r="AH96" s="132"/>
      <c r="AI96" s="132"/>
      <c r="AJ96" s="132"/>
      <c r="AK96" s="132"/>
      <c r="AL96" s="132"/>
      <c r="AM96" s="132"/>
      <c r="AN96" s="135">
        <f>SUM(AG96,AT96)</f>
        <v>0</v>
      </c>
      <c r="AO96" s="132"/>
      <c r="AP96" s="132"/>
      <c r="AQ96" s="136" t="s">
        <v>89</v>
      </c>
      <c r="AR96" s="72"/>
      <c r="AS96" s="137">
        <f>ROUND(SUM(AS97:AS100),2)</f>
        <v>0</v>
      </c>
      <c r="AT96" s="138">
        <f>ROUND(SUM(AV96:AW96),2)</f>
        <v>0</v>
      </c>
      <c r="AU96" s="139">
        <f>ROUND(SUM(AU97:AU100),5)</f>
        <v>0</v>
      </c>
      <c r="AV96" s="138">
        <f>ROUND(AZ96*L29,2)</f>
        <v>0</v>
      </c>
      <c r="AW96" s="138">
        <f>ROUND(BA96*L30,2)</f>
        <v>0</v>
      </c>
      <c r="AX96" s="138">
        <f>ROUND(BB96*L29,2)</f>
        <v>0</v>
      </c>
      <c r="AY96" s="138">
        <f>ROUND(BC96*L30,2)</f>
        <v>0</v>
      </c>
      <c r="AZ96" s="138">
        <f>ROUND(SUM(AZ97:AZ100),2)</f>
        <v>0</v>
      </c>
      <c r="BA96" s="138">
        <f>ROUND(SUM(BA97:BA100),2)</f>
        <v>0</v>
      </c>
      <c r="BB96" s="138">
        <f>ROUND(SUM(BB97:BB100),2)</f>
        <v>0</v>
      </c>
      <c r="BC96" s="138">
        <f>ROUND(SUM(BC97:BC100),2)</f>
        <v>0</v>
      </c>
      <c r="BD96" s="140">
        <f>ROUND(SUM(BD97:BD100),2)</f>
        <v>0</v>
      </c>
      <c r="BE96" s="4"/>
      <c r="BS96" s="141" t="s">
        <v>76</v>
      </c>
      <c r="BT96" s="141" t="s">
        <v>86</v>
      </c>
      <c r="BU96" s="141" t="s">
        <v>78</v>
      </c>
      <c r="BV96" s="141" t="s">
        <v>79</v>
      </c>
      <c r="BW96" s="141" t="s">
        <v>90</v>
      </c>
      <c r="BX96" s="141" t="s">
        <v>85</v>
      </c>
      <c r="CL96" s="141" t="s">
        <v>1</v>
      </c>
    </row>
    <row r="97" s="4" customFormat="1" ht="16.5" customHeight="1">
      <c r="A97" s="142" t="s">
        <v>91</v>
      </c>
      <c r="B97" s="70"/>
      <c r="C97" s="132"/>
      <c r="D97" s="132"/>
      <c r="E97" s="132"/>
      <c r="F97" s="133" t="s">
        <v>92</v>
      </c>
      <c r="G97" s="133"/>
      <c r="H97" s="133"/>
      <c r="I97" s="133"/>
      <c r="J97" s="133"/>
      <c r="K97" s="132"/>
      <c r="L97" s="133" t="s">
        <v>93</v>
      </c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3"/>
      <c r="AF97" s="133"/>
      <c r="AG97" s="135">
        <f>'51A-V1 - SO 08A1 - Vodovo...'!J34</f>
        <v>0</v>
      </c>
      <c r="AH97" s="132"/>
      <c r="AI97" s="132"/>
      <c r="AJ97" s="132"/>
      <c r="AK97" s="132"/>
      <c r="AL97" s="132"/>
      <c r="AM97" s="132"/>
      <c r="AN97" s="135">
        <f>SUM(AG97,AT97)</f>
        <v>0</v>
      </c>
      <c r="AO97" s="132"/>
      <c r="AP97" s="132"/>
      <c r="AQ97" s="136" t="s">
        <v>89</v>
      </c>
      <c r="AR97" s="72"/>
      <c r="AS97" s="137">
        <v>0</v>
      </c>
      <c r="AT97" s="138">
        <f>ROUND(SUM(AV97:AW97),2)</f>
        <v>0</v>
      </c>
      <c r="AU97" s="139">
        <f>'51A-V1 - SO 08A1 - Vodovo...'!P130</f>
        <v>0</v>
      </c>
      <c r="AV97" s="138">
        <f>'51A-V1 - SO 08A1 - Vodovo...'!J37</f>
        <v>0</v>
      </c>
      <c r="AW97" s="138">
        <f>'51A-V1 - SO 08A1 - Vodovo...'!J38</f>
        <v>0</v>
      </c>
      <c r="AX97" s="138">
        <f>'51A-V1 - SO 08A1 - Vodovo...'!J39</f>
        <v>0</v>
      </c>
      <c r="AY97" s="138">
        <f>'51A-V1 - SO 08A1 - Vodovo...'!J40</f>
        <v>0</v>
      </c>
      <c r="AZ97" s="138">
        <f>'51A-V1 - SO 08A1 - Vodovo...'!F37</f>
        <v>0</v>
      </c>
      <c r="BA97" s="138">
        <f>'51A-V1 - SO 08A1 - Vodovo...'!F38</f>
        <v>0</v>
      </c>
      <c r="BB97" s="138">
        <f>'51A-V1 - SO 08A1 - Vodovo...'!F39</f>
        <v>0</v>
      </c>
      <c r="BC97" s="138">
        <f>'51A-V1 - SO 08A1 - Vodovo...'!F40</f>
        <v>0</v>
      </c>
      <c r="BD97" s="140">
        <f>'51A-V1 - SO 08A1 - Vodovo...'!F41</f>
        <v>0</v>
      </c>
      <c r="BE97" s="4"/>
      <c r="BT97" s="141" t="s">
        <v>94</v>
      </c>
      <c r="BV97" s="141" t="s">
        <v>79</v>
      </c>
      <c r="BW97" s="141" t="s">
        <v>95</v>
      </c>
      <c r="BX97" s="141" t="s">
        <v>90</v>
      </c>
      <c r="CL97" s="141" t="s">
        <v>1</v>
      </c>
    </row>
    <row r="98" s="4" customFormat="1" ht="16.5" customHeight="1">
      <c r="A98" s="142" t="s">
        <v>91</v>
      </c>
      <c r="B98" s="70"/>
      <c r="C98" s="132"/>
      <c r="D98" s="132"/>
      <c r="E98" s="132"/>
      <c r="F98" s="133" t="s">
        <v>96</v>
      </c>
      <c r="G98" s="133"/>
      <c r="H98" s="133"/>
      <c r="I98" s="133"/>
      <c r="J98" s="133"/>
      <c r="K98" s="132"/>
      <c r="L98" s="133" t="s">
        <v>97</v>
      </c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3"/>
      <c r="AF98" s="133"/>
      <c r="AG98" s="135">
        <f>'51A-V3 - SO 08A1 - Vodovo...'!J34</f>
        <v>0</v>
      </c>
      <c r="AH98" s="132"/>
      <c r="AI98" s="132"/>
      <c r="AJ98" s="132"/>
      <c r="AK98" s="132"/>
      <c r="AL98" s="132"/>
      <c r="AM98" s="132"/>
      <c r="AN98" s="135">
        <f>SUM(AG98,AT98)</f>
        <v>0</v>
      </c>
      <c r="AO98" s="132"/>
      <c r="AP98" s="132"/>
      <c r="AQ98" s="136" t="s">
        <v>89</v>
      </c>
      <c r="AR98" s="72"/>
      <c r="AS98" s="137">
        <v>0</v>
      </c>
      <c r="AT98" s="138">
        <f>ROUND(SUM(AV98:AW98),2)</f>
        <v>0</v>
      </c>
      <c r="AU98" s="139">
        <f>'51A-V3 - SO 08A1 - Vodovo...'!P132</f>
        <v>0</v>
      </c>
      <c r="AV98" s="138">
        <f>'51A-V3 - SO 08A1 - Vodovo...'!J37</f>
        <v>0</v>
      </c>
      <c r="AW98" s="138">
        <f>'51A-V3 - SO 08A1 - Vodovo...'!J38</f>
        <v>0</v>
      </c>
      <c r="AX98" s="138">
        <f>'51A-V3 - SO 08A1 - Vodovo...'!J39</f>
        <v>0</v>
      </c>
      <c r="AY98" s="138">
        <f>'51A-V3 - SO 08A1 - Vodovo...'!J40</f>
        <v>0</v>
      </c>
      <c r="AZ98" s="138">
        <f>'51A-V3 - SO 08A1 - Vodovo...'!F37</f>
        <v>0</v>
      </c>
      <c r="BA98" s="138">
        <f>'51A-V3 - SO 08A1 - Vodovo...'!F38</f>
        <v>0</v>
      </c>
      <c r="BB98" s="138">
        <f>'51A-V3 - SO 08A1 - Vodovo...'!F39</f>
        <v>0</v>
      </c>
      <c r="BC98" s="138">
        <f>'51A-V3 - SO 08A1 - Vodovo...'!F40</f>
        <v>0</v>
      </c>
      <c r="BD98" s="140">
        <f>'51A-V3 - SO 08A1 - Vodovo...'!F41</f>
        <v>0</v>
      </c>
      <c r="BE98" s="4"/>
      <c r="BT98" s="141" t="s">
        <v>94</v>
      </c>
      <c r="BV98" s="141" t="s">
        <v>79</v>
      </c>
      <c r="BW98" s="141" t="s">
        <v>98</v>
      </c>
      <c r="BX98" s="141" t="s">
        <v>90</v>
      </c>
      <c r="CL98" s="141" t="s">
        <v>1</v>
      </c>
    </row>
    <row r="99" s="4" customFormat="1" ht="16.5" customHeight="1">
      <c r="A99" s="142" t="s">
        <v>91</v>
      </c>
      <c r="B99" s="70"/>
      <c r="C99" s="132"/>
      <c r="D99" s="132"/>
      <c r="E99" s="132"/>
      <c r="F99" s="133" t="s">
        <v>99</v>
      </c>
      <c r="G99" s="133"/>
      <c r="H99" s="133"/>
      <c r="I99" s="133"/>
      <c r="J99" s="133"/>
      <c r="K99" s="132"/>
      <c r="L99" s="133" t="s">
        <v>100</v>
      </c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3"/>
      <c r="AF99" s="133"/>
      <c r="AG99" s="135">
        <f>'51B-V1 - SO 08A2 - Vodovo...'!J34</f>
        <v>0</v>
      </c>
      <c r="AH99" s="132"/>
      <c r="AI99" s="132"/>
      <c r="AJ99" s="132"/>
      <c r="AK99" s="132"/>
      <c r="AL99" s="132"/>
      <c r="AM99" s="132"/>
      <c r="AN99" s="135">
        <f>SUM(AG99,AT99)</f>
        <v>0</v>
      </c>
      <c r="AO99" s="132"/>
      <c r="AP99" s="132"/>
      <c r="AQ99" s="136" t="s">
        <v>89</v>
      </c>
      <c r="AR99" s="72"/>
      <c r="AS99" s="137">
        <v>0</v>
      </c>
      <c r="AT99" s="138">
        <f>ROUND(SUM(AV99:AW99),2)</f>
        <v>0</v>
      </c>
      <c r="AU99" s="139">
        <f>'51B-V1 - SO 08A2 - Vodovo...'!P130</f>
        <v>0</v>
      </c>
      <c r="AV99" s="138">
        <f>'51B-V1 - SO 08A2 - Vodovo...'!J37</f>
        <v>0</v>
      </c>
      <c r="AW99" s="138">
        <f>'51B-V1 - SO 08A2 - Vodovo...'!J38</f>
        <v>0</v>
      </c>
      <c r="AX99" s="138">
        <f>'51B-V1 - SO 08A2 - Vodovo...'!J39</f>
        <v>0</v>
      </c>
      <c r="AY99" s="138">
        <f>'51B-V1 - SO 08A2 - Vodovo...'!J40</f>
        <v>0</v>
      </c>
      <c r="AZ99" s="138">
        <f>'51B-V1 - SO 08A2 - Vodovo...'!F37</f>
        <v>0</v>
      </c>
      <c r="BA99" s="138">
        <f>'51B-V1 - SO 08A2 - Vodovo...'!F38</f>
        <v>0</v>
      </c>
      <c r="BB99" s="138">
        <f>'51B-V1 - SO 08A2 - Vodovo...'!F39</f>
        <v>0</v>
      </c>
      <c r="BC99" s="138">
        <f>'51B-V1 - SO 08A2 - Vodovo...'!F40</f>
        <v>0</v>
      </c>
      <c r="BD99" s="140">
        <f>'51B-V1 - SO 08A2 - Vodovo...'!F41</f>
        <v>0</v>
      </c>
      <c r="BE99" s="4"/>
      <c r="BT99" s="141" t="s">
        <v>94</v>
      </c>
      <c r="BV99" s="141" t="s">
        <v>79</v>
      </c>
      <c r="BW99" s="141" t="s">
        <v>101</v>
      </c>
      <c r="BX99" s="141" t="s">
        <v>90</v>
      </c>
      <c r="CL99" s="141" t="s">
        <v>1</v>
      </c>
    </row>
    <row r="100" s="4" customFormat="1" ht="16.5" customHeight="1">
      <c r="A100" s="142" t="s">
        <v>91</v>
      </c>
      <c r="B100" s="70"/>
      <c r="C100" s="132"/>
      <c r="D100" s="132"/>
      <c r="E100" s="132"/>
      <c r="F100" s="133" t="s">
        <v>102</v>
      </c>
      <c r="G100" s="133"/>
      <c r="H100" s="133"/>
      <c r="I100" s="133"/>
      <c r="J100" s="133"/>
      <c r="K100" s="132"/>
      <c r="L100" s="133" t="s">
        <v>103</v>
      </c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3"/>
      <c r="AF100" s="133"/>
      <c r="AG100" s="135">
        <f>'51B-V2 - SO 08A2 - Vodovo...'!J34</f>
        <v>0</v>
      </c>
      <c r="AH100" s="132"/>
      <c r="AI100" s="132"/>
      <c r="AJ100" s="132"/>
      <c r="AK100" s="132"/>
      <c r="AL100" s="132"/>
      <c r="AM100" s="132"/>
      <c r="AN100" s="135">
        <f>SUM(AG100,AT100)</f>
        <v>0</v>
      </c>
      <c r="AO100" s="132"/>
      <c r="AP100" s="132"/>
      <c r="AQ100" s="136" t="s">
        <v>89</v>
      </c>
      <c r="AR100" s="72"/>
      <c r="AS100" s="137">
        <v>0</v>
      </c>
      <c r="AT100" s="138">
        <f>ROUND(SUM(AV100:AW100),2)</f>
        <v>0</v>
      </c>
      <c r="AU100" s="139">
        <f>'51B-V2 - SO 08A2 - Vodovo...'!P132</f>
        <v>0</v>
      </c>
      <c r="AV100" s="138">
        <f>'51B-V2 - SO 08A2 - Vodovo...'!J37</f>
        <v>0</v>
      </c>
      <c r="AW100" s="138">
        <f>'51B-V2 - SO 08A2 - Vodovo...'!J38</f>
        <v>0</v>
      </c>
      <c r="AX100" s="138">
        <f>'51B-V2 - SO 08A2 - Vodovo...'!J39</f>
        <v>0</v>
      </c>
      <c r="AY100" s="138">
        <f>'51B-V2 - SO 08A2 - Vodovo...'!J40</f>
        <v>0</v>
      </c>
      <c r="AZ100" s="138">
        <f>'51B-V2 - SO 08A2 - Vodovo...'!F37</f>
        <v>0</v>
      </c>
      <c r="BA100" s="138">
        <f>'51B-V2 - SO 08A2 - Vodovo...'!F38</f>
        <v>0</v>
      </c>
      <c r="BB100" s="138">
        <f>'51B-V2 - SO 08A2 - Vodovo...'!F39</f>
        <v>0</v>
      </c>
      <c r="BC100" s="138">
        <f>'51B-V2 - SO 08A2 - Vodovo...'!F40</f>
        <v>0</v>
      </c>
      <c r="BD100" s="140">
        <f>'51B-V2 - SO 08A2 - Vodovo...'!F41</f>
        <v>0</v>
      </c>
      <c r="BE100" s="4"/>
      <c r="BT100" s="141" t="s">
        <v>94</v>
      </c>
      <c r="BV100" s="141" t="s">
        <v>79</v>
      </c>
      <c r="BW100" s="141" t="s">
        <v>104</v>
      </c>
      <c r="BX100" s="141" t="s">
        <v>90</v>
      </c>
      <c r="CL100" s="141" t="s">
        <v>1</v>
      </c>
    </row>
    <row r="101" s="4" customFormat="1" ht="16.5" customHeight="1">
      <c r="A101" s="4"/>
      <c r="B101" s="70"/>
      <c r="C101" s="132"/>
      <c r="D101" s="132"/>
      <c r="E101" s="133" t="s">
        <v>105</v>
      </c>
      <c r="F101" s="133"/>
      <c r="G101" s="133"/>
      <c r="H101" s="133"/>
      <c r="I101" s="133"/>
      <c r="J101" s="132"/>
      <c r="K101" s="133" t="s">
        <v>106</v>
      </c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3"/>
      <c r="AF101" s="133"/>
      <c r="AG101" s="134">
        <f>ROUND(SUM(AG102:AG105),2)</f>
        <v>0</v>
      </c>
      <c r="AH101" s="132"/>
      <c r="AI101" s="132"/>
      <c r="AJ101" s="132"/>
      <c r="AK101" s="132"/>
      <c r="AL101" s="132"/>
      <c r="AM101" s="132"/>
      <c r="AN101" s="135">
        <f>SUM(AG101,AT101)</f>
        <v>0</v>
      </c>
      <c r="AO101" s="132"/>
      <c r="AP101" s="132"/>
      <c r="AQ101" s="136" t="s">
        <v>89</v>
      </c>
      <c r="AR101" s="72"/>
      <c r="AS101" s="137">
        <f>ROUND(SUM(AS102:AS105),2)</f>
        <v>0</v>
      </c>
      <c r="AT101" s="138">
        <f>ROUND(SUM(AV101:AW101),2)</f>
        <v>0</v>
      </c>
      <c r="AU101" s="139">
        <f>ROUND(SUM(AU102:AU105),5)</f>
        <v>0</v>
      </c>
      <c r="AV101" s="138">
        <f>ROUND(AZ101*L29,2)</f>
        <v>0</v>
      </c>
      <c r="AW101" s="138">
        <f>ROUND(BA101*L30,2)</f>
        <v>0</v>
      </c>
      <c r="AX101" s="138">
        <f>ROUND(BB101*L29,2)</f>
        <v>0</v>
      </c>
      <c r="AY101" s="138">
        <f>ROUND(BC101*L30,2)</f>
        <v>0</v>
      </c>
      <c r="AZ101" s="138">
        <f>ROUND(SUM(AZ102:AZ105),2)</f>
        <v>0</v>
      </c>
      <c r="BA101" s="138">
        <f>ROUND(SUM(BA102:BA105),2)</f>
        <v>0</v>
      </c>
      <c r="BB101" s="138">
        <f>ROUND(SUM(BB102:BB105),2)</f>
        <v>0</v>
      </c>
      <c r="BC101" s="138">
        <f>ROUND(SUM(BC102:BC105),2)</f>
        <v>0</v>
      </c>
      <c r="BD101" s="140">
        <f>ROUND(SUM(BD102:BD105),2)</f>
        <v>0</v>
      </c>
      <c r="BE101" s="4"/>
      <c r="BS101" s="141" t="s">
        <v>76</v>
      </c>
      <c r="BT101" s="141" t="s">
        <v>86</v>
      </c>
      <c r="BU101" s="141" t="s">
        <v>78</v>
      </c>
      <c r="BV101" s="141" t="s">
        <v>79</v>
      </c>
      <c r="BW101" s="141" t="s">
        <v>107</v>
      </c>
      <c r="BX101" s="141" t="s">
        <v>85</v>
      </c>
      <c r="CL101" s="141" t="s">
        <v>1</v>
      </c>
    </row>
    <row r="102" s="4" customFormat="1" ht="16.5" customHeight="1">
      <c r="A102" s="142" t="s">
        <v>91</v>
      </c>
      <c r="B102" s="70"/>
      <c r="C102" s="132"/>
      <c r="D102" s="132"/>
      <c r="E102" s="132"/>
      <c r="F102" s="133" t="s">
        <v>108</v>
      </c>
      <c r="G102" s="133"/>
      <c r="H102" s="133"/>
      <c r="I102" s="133"/>
      <c r="J102" s="133"/>
      <c r="K102" s="132"/>
      <c r="L102" s="133" t="s">
        <v>109</v>
      </c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3"/>
      <c r="AF102" s="133"/>
      <c r="AG102" s="135">
        <f>'52A - SO 09A - Jednotná k...'!J34</f>
        <v>0</v>
      </c>
      <c r="AH102" s="132"/>
      <c r="AI102" s="132"/>
      <c r="AJ102" s="132"/>
      <c r="AK102" s="132"/>
      <c r="AL102" s="132"/>
      <c r="AM102" s="132"/>
      <c r="AN102" s="135">
        <f>SUM(AG102,AT102)</f>
        <v>0</v>
      </c>
      <c r="AO102" s="132"/>
      <c r="AP102" s="132"/>
      <c r="AQ102" s="136" t="s">
        <v>89</v>
      </c>
      <c r="AR102" s="72"/>
      <c r="AS102" s="137">
        <v>0</v>
      </c>
      <c r="AT102" s="138">
        <f>ROUND(SUM(AV102:AW102),2)</f>
        <v>0</v>
      </c>
      <c r="AU102" s="139">
        <f>'52A - SO 09A - Jednotná k...'!P129</f>
        <v>0</v>
      </c>
      <c r="AV102" s="138">
        <f>'52A - SO 09A - Jednotná k...'!J37</f>
        <v>0</v>
      </c>
      <c r="AW102" s="138">
        <f>'52A - SO 09A - Jednotná k...'!J38</f>
        <v>0</v>
      </c>
      <c r="AX102" s="138">
        <f>'52A - SO 09A - Jednotná k...'!J39</f>
        <v>0</v>
      </c>
      <c r="AY102" s="138">
        <f>'52A - SO 09A - Jednotná k...'!J40</f>
        <v>0</v>
      </c>
      <c r="AZ102" s="138">
        <f>'52A - SO 09A - Jednotná k...'!F37</f>
        <v>0</v>
      </c>
      <c r="BA102" s="138">
        <f>'52A - SO 09A - Jednotná k...'!F38</f>
        <v>0</v>
      </c>
      <c r="BB102" s="138">
        <f>'52A - SO 09A - Jednotná k...'!F39</f>
        <v>0</v>
      </c>
      <c r="BC102" s="138">
        <f>'52A - SO 09A - Jednotná k...'!F40</f>
        <v>0</v>
      </c>
      <c r="BD102" s="140">
        <f>'52A - SO 09A - Jednotná k...'!F41</f>
        <v>0</v>
      </c>
      <c r="BE102" s="4"/>
      <c r="BT102" s="141" t="s">
        <v>94</v>
      </c>
      <c r="BV102" s="141" t="s">
        <v>79</v>
      </c>
      <c r="BW102" s="141" t="s">
        <v>110</v>
      </c>
      <c r="BX102" s="141" t="s">
        <v>107</v>
      </c>
      <c r="CL102" s="141" t="s">
        <v>1</v>
      </c>
    </row>
    <row r="103" s="4" customFormat="1" ht="16.5" customHeight="1">
      <c r="A103" s="142" t="s">
        <v>91</v>
      </c>
      <c r="B103" s="70"/>
      <c r="C103" s="132"/>
      <c r="D103" s="132"/>
      <c r="E103" s="132"/>
      <c r="F103" s="133" t="s">
        <v>111</v>
      </c>
      <c r="G103" s="133"/>
      <c r="H103" s="133"/>
      <c r="I103" s="133"/>
      <c r="J103" s="133"/>
      <c r="K103" s="132"/>
      <c r="L103" s="133" t="s">
        <v>112</v>
      </c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3"/>
      <c r="AF103" s="133"/>
      <c r="AG103" s="135">
        <f>'52B - SO 09B.1 - Jednotná...'!J34</f>
        <v>0</v>
      </c>
      <c r="AH103" s="132"/>
      <c r="AI103" s="132"/>
      <c r="AJ103" s="132"/>
      <c r="AK103" s="132"/>
      <c r="AL103" s="132"/>
      <c r="AM103" s="132"/>
      <c r="AN103" s="135">
        <f>SUM(AG103,AT103)</f>
        <v>0</v>
      </c>
      <c r="AO103" s="132"/>
      <c r="AP103" s="132"/>
      <c r="AQ103" s="136" t="s">
        <v>89</v>
      </c>
      <c r="AR103" s="72"/>
      <c r="AS103" s="137">
        <v>0</v>
      </c>
      <c r="AT103" s="138">
        <f>ROUND(SUM(AV103:AW103),2)</f>
        <v>0</v>
      </c>
      <c r="AU103" s="139">
        <f>'52B - SO 09B.1 - Jednotná...'!P132</f>
        <v>0</v>
      </c>
      <c r="AV103" s="138">
        <f>'52B - SO 09B.1 - Jednotná...'!J37</f>
        <v>0</v>
      </c>
      <c r="AW103" s="138">
        <f>'52B - SO 09B.1 - Jednotná...'!J38</f>
        <v>0</v>
      </c>
      <c r="AX103" s="138">
        <f>'52B - SO 09B.1 - Jednotná...'!J39</f>
        <v>0</v>
      </c>
      <c r="AY103" s="138">
        <f>'52B - SO 09B.1 - Jednotná...'!J40</f>
        <v>0</v>
      </c>
      <c r="AZ103" s="138">
        <f>'52B - SO 09B.1 - Jednotná...'!F37</f>
        <v>0</v>
      </c>
      <c r="BA103" s="138">
        <f>'52B - SO 09B.1 - Jednotná...'!F38</f>
        <v>0</v>
      </c>
      <c r="BB103" s="138">
        <f>'52B - SO 09B.1 - Jednotná...'!F39</f>
        <v>0</v>
      </c>
      <c r="BC103" s="138">
        <f>'52B - SO 09B.1 - Jednotná...'!F40</f>
        <v>0</v>
      </c>
      <c r="BD103" s="140">
        <f>'52B - SO 09B.1 - Jednotná...'!F41</f>
        <v>0</v>
      </c>
      <c r="BE103" s="4"/>
      <c r="BT103" s="141" t="s">
        <v>94</v>
      </c>
      <c r="BV103" s="141" t="s">
        <v>79</v>
      </c>
      <c r="BW103" s="141" t="s">
        <v>113</v>
      </c>
      <c r="BX103" s="141" t="s">
        <v>107</v>
      </c>
      <c r="CL103" s="141" t="s">
        <v>1</v>
      </c>
    </row>
    <row r="104" s="4" customFormat="1" ht="16.5" customHeight="1">
      <c r="A104" s="142" t="s">
        <v>91</v>
      </c>
      <c r="B104" s="70"/>
      <c r="C104" s="132"/>
      <c r="D104" s="132"/>
      <c r="E104" s="132"/>
      <c r="F104" s="133" t="s">
        <v>114</v>
      </c>
      <c r="G104" s="133"/>
      <c r="H104" s="133"/>
      <c r="I104" s="133"/>
      <c r="J104" s="133"/>
      <c r="K104" s="132"/>
      <c r="L104" s="133" t="s">
        <v>115</v>
      </c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3"/>
      <c r="AF104" s="133"/>
      <c r="AG104" s="135">
        <f>'52C - SO 09B.2 - Jednotná...'!J34</f>
        <v>0</v>
      </c>
      <c r="AH104" s="132"/>
      <c r="AI104" s="132"/>
      <c r="AJ104" s="132"/>
      <c r="AK104" s="132"/>
      <c r="AL104" s="132"/>
      <c r="AM104" s="132"/>
      <c r="AN104" s="135">
        <f>SUM(AG104,AT104)</f>
        <v>0</v>
      </c>
      <c r="AO104" s="132"/>
      <c r="AP104" s="132"/>
      <c r="AQ104" s="136" t="s">
        <v>89</v>
      </c>
      <c r="AR104" s="72"/>
      <c r="AS104" s="137">
        <v>0</v>
      </c>
      <c r="AT104" s="138">
        <f>ROUND(SUM(AV104:AW104),2)</f>
        <v>0</v>
      </c>
      <c r="AU104" s="139">
        <f>'52C - SO 09B.2 - Jednotná...'!P131</f>
        <v>0</v>
      </c>
      <c r="AV104" s="138">
        <f>'52C - SO 09B.2 - Jednotná...'!J37</f>
        <v>0</v>
      </c>
      <c r="AW104" s="138">
        <f>'52C - SO 09B.2 - Jednotná...'!J38</f>
        <v>0</v>
      </c>
      <c r="AX104" s="138">
        <f>'52C - SO 09B.2 - Jednotná...'!J39</f>
        <v>0</v>
      </c>
      <c r="AY104" s="138">
        <f>'52C - SO 09B.2 - Jednotná...'!J40</f>
        <v>0</v>
      </c>
      <c r="AZ104" s="138">
        <f>'52C - SO 09B.2 - Jednotná...'!F37</f>
        <v>0</v>
      </c>
      <c r="BA104" s="138">
        <f>'52C - SO 09B.2 - Jednotná...'!F38</f>
        <v>0</v>
      </c>
      <c r="BB104" s="138">
        <f>'52C - SO 09B.2 - Jednotná...'!F39</f>
        <v>0</v>
      </c>
      <c r="BC104" s="138">
        <f>'52C - SO 09B.2 - Jednotná...'!F40</f>
        <v>0</v>
      </c>
      <c r="BD104" s="140">
        <f>'52C - SO 09B.2 - Jednotná...'!F41</f>
        <v>0</v>
      </c>
      <c r="BE104" s="4"/>
      <c r="BT104" s="141" t="s">
        <v>94</v>
      </c>
      <c r="BV104" s="141" t="s">
        <v>79</v>
      </c>
      <c r="BW104" s="141" t="s">
        <v>116</v>
      </c>
      <c r="BX104" s="141" t="s">
        <v>107</v>
      </c>
      <c r="CL104" s="141" t="s">
        <v>1</v>
      </c>
    </row>
    <row r="105" s="4" customFormat="1" ht="23.25" customHeight="1">
      <c r="A105" s="142" t="s">
        <v>91</v>
      </c>
      <c r="B105" s="70"/>
      <c r="C105" s="132"/>
      <c r="D105" s="132"/>
      <c r="E105" s="132"/>
      <c r="F105" s="133" t="s">
        <v>117</v>
      </c>
      <c r="G105" s="133"/>
      <c r="H105" s="133"/>
      <c r="I105" s="133"/>
      <c r="J105" s="133"/>
      <c r="K105" s="132"/>
      <c r="L105" s="133" t="s">
        <v>118</v>
      </c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3"/>
      <c r="AF105" s="133"/>
      <c r="AG105" s="135">
        <f>'52D - SO 09D - Jednotná k...'!J34</f>
        <v>0</v>
      </c>
      <c r="AH105" s="132"/>
      <c r="AI105" s="132"/>
      <c r="AJ105" s="132"/>
      <c r="AK105" s="132"/>
      <c r="AL105" s="132"/>
      <c r="AM105" s="132"/>
      <c r="AN105" s="135">
        <f>SUM(AG105,AT105)</f>
        <v>0</v>
      </c>
      <c r="AO105" s="132"/>
      <c r="AP105" s="132"/>
      <c r="AQ105" s="136" t="s">
        <v>89</v>
      </c>
      <c r="AR105" s="72"/>
      <c r="AS105" s="137">
        <v>0</v>
      </c>
      <c r="AT105" s="138">
        <f>ROUND(SUM(AV105:AW105),2)</f>
        <v>0</v>
      </c>
      <c r="AU105" s="139">
        <f>'52D - SO 09D - Jednotná k...'!P127</f>
        <v>0</v>
      </c>
      <c r="AV105" s="138">
        <f>'52D - SO 09D - Jednotná k...'!J37</f>
        <v>0</v>
      </c>
      <c r="AW105" s="138">
        <f>'52D - SO 09D - Jednotná k...'!J38</f>
        <v>0</v>
      </c>
      <c r="AX105" s="138">
        <f>'52D - SO 09D - Jednotná k...'!J39</f>
        <v>0</v>
      </c>
      <c r="AY105" s="138">
        <f>'52D - SO 09D - Jednotná k...'!J40</f>
        <v>0</v>
      </c>
      <c r="AZ105" s="138">
        <f>'52D - SO 09D - Jednotná k...'!F37</f>
        <v>0</v>
      </c>
      <c r="BA105" s="138">
        <f>'52D - SO 09D - Jednotná k...'!F38</f>
        <v>0</v>
      </c>
      <c r="BB105" s="138">
        <f>'52D - SO 09D - Jednotná k...'!F39</f>
        <v>0</v>
      </c>
      <c r="BC105" s="138">
        <f>'52D - SO 09D - Jednotná k...'!F40</f>
        <v>0</v>
      </c>
      <c r="BD105" s="140">
        <f>'52D - SO 09D - Jednotná k...'!F41</f>
        <v>0</v>
      </c>
      <c r="BE105" s="4"/>
      <c r="BT105" s="141" t="s">
        <v>94</v>
      </c>
      <c r="BV105" s="141" t="s">
        <v>79</v>
      </c>
      <c r="BW105" s="141" t="s">
        <v>119</v>
      </c>
      <c r="BX105" s="141" t="s">
        <v>107</v>
      </c>
      <c r="CL105" s="141" t="s">
        <v>1</v>
      </c>
    </row>
    <row r="106" s="4" customFormat="1" ht="23.25" customHeight="1">
      <c r="A106" s="142" t="s">
        <v>91</v>
      </c>
      <c r="B106" s="70"/>
      <c r="C106" s="132"/>
      <c r="D106" s="132"/>
      <c r="E106" s="133" t="s">
        <v>120</v>
      </c>
      <c r="F106" s="133"/>
      <c r="G106" s="133"/>
      <c r="H106" s="133"/>
      <c r="I106" s="133"/>
      <c r="J106" s="132"/>
      <c r="K106" s="133" t="s">
        <v>121</v>
      </c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3"/>
      <c r="AF106" s="133"/>
      <c r="AG106" s="135">
        <f>'VRN3 - Vedlejší a ostatní...'!J32</f>
        <v>0</v>
      </c>
      <c r="AH106" s="132"/>
      <c r="AI106" s="132"/>
      <c r="AJ106" s="132"/>
      <c r="AK106" s="132"/>
      <c r="AL106" s="132"/>
      <c r="AM106" s="132"/>
      <c r="AN106" s="135">
        <f>SUM(AG106,AT106)</f>
        <v>0</v>
      </c>
      <c r="AO106" s="132"/>
      <c r="AP106" s="132"/>
      <c r="AQ106" s="136" t="s">
        <v>89</v>
      </c>
      <c r="AR106" s="72"/>
      <c r="AS106" s="143">
        <v>0</v>
      </c>
      <c r="AT106" s="144">
        <f>ROUND(SUM(AV106:AW106),2)</f>
        <v>0</v>
      </c>
      <c r="AU106" s="145">
        <f>'VRN3 - Vedlejší a ostatní...'!P121</f>
        <v>0</v>
      </c>
      <c r="AV106" s="144">
        <f>'VRN3 - Vedlejší a ostatní...'!J35</f>
        <v>0</v>
      </c>
      <c r="AW106" s="144">
        <f>'VRN3 - Vedlejší a ostatní...'!J36</f>
        <v>0</v>
      </c>
      <c r="AX106" s="144">
        <f>'VRN3 - Vedlejší a ostatní...'!J37</f>
        <v>0</v>
      </c>
      <c r="AY106" s="144">
        <f>'VRN3 - Vedlejší a ostatní...'!J38</f>
        <v>0</v>
      </c>
      <c r="AZ106" s="144">
        <f>'VRN3 - Vedlejší a ostatní...'!F35</f>
        <v>0</v>
      </c>
      <c r="BA106" s="144">
        <f>'VRN3 - Vedlejší a ostatní...'!F36</f>
        <v>0</v>
      </c>
      <c r="BB106" s="144">
        <f>'VRN3 - Vedlejší a ostatní...'!F37</f>
        <v>0</v>
      </c>
      <c r="BC106" s="144">
        <f>'VRN3 - Vedlejší a ostatní...'!F38</f>
        <v>0</v>
      </c>
      <c r="BD106" s="146">
        <f>'VRN3 - Vedlejší a ostatní...'!F39</f>
        <v>0</v>
      </c>
      <c r="BE106" s="4"/>
      <c r="BT106" s="141" t="s">
        <v>86</v>
      </c>
      <c r="BV106" s="141" t="s">
        <v>79</v>
      </c>
      <c r="BW106" s="141" t="s">
        <v>122</v>
      </c>
      <c r="BX106" s="141" t="s">
        <v>85</v>
      </c>
      <c r="CL106" s="141" t="s">
        <v>1</v>
      </c>
    </row>
    <row r="107" s="2" customFormat="1" ht="30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F107" s="39"/>
      <c r="AG107" s="39"/>
      <c r="AH107" s="39"/>
      <c r="AI107" s="39"/>
      <c r="AJ107" s="39"/>
      <c r="AK107" s="39"/>
      <c r="AL107" s="39"/>
      <c r="AM107" s="39"/>
      <c r="AN107" s="39"/>
      <c r="AO107" s="39"/>
      <c r="AP107" s="39"/>
      <c r="AQ107" s="39"/>
      <c r="AR107" s="43"/>
      <c r="AS107" s="37"/>
      <c r="AT107" s="37"/>
      <c r="AU107" s="37"/>
      <c r="AV107" s="37"/>
      <c r="AW107" s="37"/>
      <c r="AX107" s="37"/>
      <c r="AY107" s="37"/>
      <c r="AZ107" s="37"/>
      <c r="BA107" s="37"/>
      <c r="BB107" s="37"/>
      <c r="BC107" s="37"/>
      <c r="BD107" s="37"/>
      <c r="BE107" s="37"/>
    </row>
    <row r="108" s="2" customFormat="1" ht="6.96" customHeight="1">
      <c r="A108" s="37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7"/>
      <c r="M108" s="67"/>
      <c r="N108" s="67"/>
      <c r="O108" s="67"/>
      <c r="P108" s="67"/>
      <c r="Q108" s="67"/>
      <c r="R108" s="67"/>
      <c r="S108" s="67"/>
      <c r="T108" s="67"/>
      <c r="U108" s="67"/>
      <c r="V108" s="67"/>
      <c r="W108" s="67"/>
      <c r="X108" s="67"/>
      <c r="Y108" s="67"/>
      <c r="Z108" s="67"/>
      <c r="AA108" s="67"/>
      <c r="AB108" s="67"/>
      <c r="AC108" s="67"/>
      <c r="AD108" s="67"/>
      <c r="AE108" s="67"/>
      <c r="AF108" s="67"/>
      <c r="AG108" s="67"/>
      <c r="AH108" s="67"/>
      <c r="AI108" s="67"/>
      <c r="AJ108" s="67"/>
      <c r="AK108" s="67"/>
      <c r="AL108" s="67"/>
      <c r="AM108" s="67"/>
      <c r="AN108" s="67"/>
      <c r="AO108" s="67"/>
      <c r="AP108" s="67"/>
      <c r="AQ108" s="67"/>
      <c r="AR108" s="43"/>
      <c r="AS108" s="37"/>
      <c r="AT108" s="37"/>
      <c r="AU108" s="37"/>
      <c r="AV108" s="37"/>
      <c r="AW108" s="37"/>
      <c r="AX108" s="37"/>
      <c r="AY108" s="37"/>
      <c r="AZ108" s="37"/>
      <c r="BA108" s="37"/>
      <c r="BB108" s="37"/>
      <c r="BC108" s="37"/>
      <c r="BD108" s="37"/>
      <c r="BE108" s="37"/>
    </row>
  </sheetData>
  <sheetProtection sheet="1" formatColumns="0" formatRows="0" objects="1" scenarios="1" spinCount="100000" saltValue="jSU8SujVvdNhPj6bOYydox2sW3L/CQLxycziT79lCcQyxcx1ukEwCcuC2a2ySyZU7ft45H4OCNvxC1tdqig5aA==" hashValue="g5IXPfsRcOPlOYF/NPzNSNlRF39EhMwzGmmt2+/CrqYtC9Wia+OVLMYSpHekIVXmsC4/eg7AbQqpW3gIb9NvxA==" algorithmName="SHA-512" password="CC35"/>
  <mergeCells count="86">
    <mergeCell ref="C92:G92"/>
    <mergeCell ref="D95:H95"/>
    <mergeCell ref="E96:I96"/>
    <mergeCell ref="E101:I101"/>
    <mergeCell ref="F104:J104"/>
    <mergeCell ref="F103:J103"/>
    <mergeCell ref="F98:J98"/>
    <mergeCell ref="F102:J102"/>
    <mergeCell ref="F97:J97"/>
    <mergeCell ref="F100:J100"/>
    <mergeCell ref="F99:J99"/>
    <mergeCell ref="I92:AF92"/>
    <mergeCell ref="J95:AF95"/>
    <mergeCell ref="K96:AF96"/>
    <mergeCell ref="K101:AF101"/>
    <mergeCell ref="L100:AF100"/>
    <mergeCell ref="L102:AF102"/>
    <mergeCell ref="L103:AF103"/>
    <mergeCell ref="L104:AF104"/>
    <mergeCell ref="L99:AF99"/>
    <mergeCell ref="L97:AF97"/>
    <mergeCell ref="L98:AF98"/>
    <mergeCell ref="L85:AO85"/>
    <mergeCell ref="F105:J105"/>
    <mergeCell ref="L105:AF105"/>
    <mergeCell ref="E106:I106"/>
    <mergeCell ref="K106:AF106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AK30:AO30"/>
    <mergeCell ref="W30:AE30"/>
    <mergeCell ref="L30:P30"/>
    <mergeCell ref="AK31:AO31"/>
    <mergeCell ref="L31:P31"/>
    <mergeCell ref="W31:AE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104:AM104"/>
    <mergeCell ref="AG103:AM103"/>
    <mergeCell ref="AG102:AM102"/>
    <mergeCell ref="AG92:AM92"/>
    <mergeCell ref="AG97:AM97"/>
    <mergeCell ref="AG100:AM100"/>
    <mergeCell ref="AG95:AM95"/>
    <mergeCell ref="AG101:AM101"/>
    <mergeCell ref="AG99:AM99"/>
    <mergeCell ref="AG98:AM98"/>
    <mergeCell ref="AG96:AM96"/>
    <mergeCell ref="AM90:AP90"/>
    <mergeCell ref="AM87:AN87"/>
    <mergeCell ref="AM89:AP89"/>
    <mergeCell ref="AN96:AP96"/>
    <mergeCell ref="AN103:AP103"/>
    <mergeCell ref="AN102:AP102"/>
    <mergeCell ref="AN104:AP104"/>
    <mergeCell ref="AN92:AP92"/>
    <mergeCell ref="AN98:AP98"/>
    <mergeCell ref="AN95:AP95"/>
    <mergeCell ref="AN101:AP101"/>
    <mergeCell ref="AN100:AP100"/>
    <mergeCell ref="AN99:AP99"/>
    <mergeCell ref="AN97:AP97"/>
    <mergeCell ref="AS89:AT91"/>
    <mergeCell ref="AN105:AP105"/>
    <mergeCell ref="AG105:AM105"/>
    <mergeCell ref="AN106:AP106"/>
    <mergeCell ref="AG106:AM106"/>
    <mergeCell ref="AN94:AP94"/>
  </mergeCells>
  <hyperlinks>
    <hyperlink ref="A97" location="'51A-V1 - SO 08A1 - Vodovo...'!C2" display="/"/>
    <hyperlink ref="A98" location="'51A-V3 - SO 08A1 - Vodovo...'!C2" display="/"/>
    <hyperlink ref="A99" location="'51B-V1 - SO 08A2 - Vodovo...'!C2" display="/"/>
    <hyperlink ref="A100" location="'51B-V2 - SO 08A2 - Vodovo...'!C2" display="/"/>
    <hyperlink ref="A102" location="'52A - SO 09A - Jednotná k...'!C2" display="/"/>
    <hyperlink ref="A103" location="'52B - SO 09B.1 - Jednotná...'!C2" display="/"/>
    <hyperlink ref="A104" location="'52C - SO 09B.2 - Jednotná...'!C2" display="/"/>
    <hyperlink ref="A105" location="'52D - SO 09D - Jednotná k...'!C2" display="/"/>
    <hyperlink ref="A106" location="'VRN3 - Vedlejší a ostatní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19"/>
      <c r="AT3" s="16" t="s">
        <v>86</v>
      </c>
    </row>
    <row r="4" s="1" customFormat="1" ht="24.96" customHeight="1">
      <c r="B4" s="19"/>
      <c r="D4" s="149" t="s">
        <v>123</v>
      </c>
      <c r="L4" s="19"/>
      <c r="M4" s="15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51" t="s">
        <v>16</v>
      </c>
      <c r="L6" s="19"/>
    </row>
    <row r="7" s="1" customFormat="1" ht="16.5" customHeight="1">
      <c r="B7" s="19"/>
      <c r="E7" s="152" t="str">
        <f>'Rekapitulace stavby'!K6</f>
        <v>Revitalizace náměstí Míru v Tišnově, etapa 1</v>
      </c>
      <c r="F7" s="151"/>
      <c r="G7" s="151"/>
      <c r="H7" s="151"/>
      <c r="L7" s="19"/>
    </row>
    <row r="8" s="1" customFormat="1" ht="12" customHeight="1">
      <c r="B8" s="19"/>
      <c r="D8" s="151" t="s">
        <v>124</v>
      </c>
      <c r="L8" s="19"/>
    </row>
    <row r="9" s="2" customFormat="1" ht="23.25" customHeight="1">
      <c r="A9" s="37"/>
      <c r="B9" s="43"/>
      <c r="C9" s="37"/>
      <c r="D9" s="37"/>
      <c r="E9" s="152" t="s">
        <v>125</v>
      </c>
      <c r="F9" s="37"/>
      <c r="G9" s="37"/>
      <c r="H9" s="37"/>
      <c r="I9" s="37"/>
      <c r="J9" s="37"/>
      <c r="K9" s="37"/>
      <c r="L9" s="6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51" t="s">
        <v>126</v>
      </c>
      <c r="E10" s="37"/>
      <c r="F10" s="37"/>
      <c r="G10" s="37"/>
      <c r="H10" s="37"/>
      <c r="I10" s="37"/>
      <c r="J10" s="37"/>
      <c r="K10" s="37"/>
      <c r="L10" s="6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30" customHeight="1">
      <c r="A11" s="37"/>
      <c r="B11" s="43"/>
      <c r="C11" s="37"/>
      <c r="D11" s="37"/>
      <c r="E11" s="154" t="s">
        <v>1182</v>
      </c>
      <c r="F11" s="37"/>
      <c r="G11" s="37"/>
      <c r="H11" s="37"/>
      <c r="I11" s="37"/>
      <c r="J11" s="37"/>
      <c r="K11" s="37"/>
      <c r="L11" s="6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51" t="s">
        <v>18</v>
      </c>
      <c r="E13" s="37"/>
      <c r="F13" s="141" t="s">
        <v>1</v>
      </c>
      <c r="G13" s="37"/>
      <c r="H13" s="37"/>
      <c r="I13" s="151" t="s">
        <v>19</v>
      </c>
      <c r="J13" s="141" t="s">
        <v>1</v>
      </c>
      <c r="K13" s="37"/>
      <c r="L13" s="6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51" t="s">
        <v>20</v>
      </c>
      <c r="E14" s="37"/>
      <c r="F14" s="141" t="s">
        <v>21</v>
      </c>
      <c r="G14" s="37"/>
      <c r="H14" s="37"/>
      <c r="I14" s="151" t="s">
        <v>22</v>
      </c>
      <c r="J14" s="155" t="str">
        <f>'Rekapitulace stavby'!AN8</f>
        <v>2. 5. 2024</v>
      </c>
      <c r="K14" s="37"/>
      <c r="L14" s="6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51" t="s">
        <v>24</v>
      </c>
      <c r="E16" s="37"/>
      <c r="F16" s="37"/>
      <c r="G16" s="37"/>
      <c r="H16" s="37"/>
      <c r="I16" s="151" t="s">
        <v>25</v>
      </c>
      <c r="J16" s="141" t="s">
        <v>1</v>
      </c>
      <c r="K16" s="37"/>
      <c r="L16" s="6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1" t="s">
        <v>26</v>
      </c>
      <c r="F17" s="37"/>
      <c r="G17" s="37"/>
      <c r="H17" s="37"/>
      <c r="I17" s="151" t="s">
        <v>27</v>
      </c>
      <c r="J17" s="141" t="s">
        <v>1</v>
      </c>
      <c r="K17" s="37"/>
      <c r="L17" s="6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51" t="s">
        <v>28</v>
      </c>
      <c r="E19" s="37"/>
      <c r="F19" s="37"/>
      <c r="G19" s="37"/>
      <c r="H19" s="37"/>
      <c r="I19" s="151" t="s">
        <v>25</v>
      </c>
      <c r="J19" s="32" t="str">
        <f>'Rekapitulace stavby'!AN13</f>
        <v>Vyplň údaj</v>
      </c>
      <c r="K19" s="37"/>
      <c r="L19" s="6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1"/>
      <c r="G20" s="141"/>
      <c r="H20" s="141"/>
      <c r="I20" s="151" t="s">
        <v>27</v>
      </c>
      <c r="J20" s="32" t="str">
        <f>'Rekapitulace stavby'!AN14</f>
        <v>Vyplň údaj</v>
      </c>
      <c r="K20" s="37"/>
      <c r="L20" s="6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51" t="s">
        <v>30</v>
      </c>
      <c r="E22" s="37"/>
      <c r="F22" s="37"/>
      <c r="G22" s="37"/>
      <c r="H22" s="37"/>
      <c r="I22" s="151" t="s">
        <v>25</v>
      </c>
      <c r="J22" s="141" t="s">
        <v>31</v>
      </c>
      <c r="K22" s="37"/>
      <c r="L22" s="6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1" t="s">
        <v>32</v>
      </c>
      <c r="F23" s="37"/>
      <c r="G23" s="37"/>
      <c r="H23" s="37"/>
      <c r="I23" s="151" t="s">
        <v>27</v>
      </c>
      <c r="J23" s="141" t="s">
        <v>1</v>
      </c>
      <c r="K23" s="37"/>
      <c r="L23" s="6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51" t="s">
        <v>34</v>
      </c>
      <c r="E25" s="37"/>
      <c r="F25" s="37"/>
      <c r="G25" s="37"/>
      <c r="H25" s="37"/>
      <c r="I25" s="151" t="s">
        <v>25</v>
      </c>
      <c r="J25" s="141" t="s">
        <v>1</v>
      </c>
      <c r="K25" s="37"/>
      <c r="L25" s="6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1" t="s">
        <v>35</v>
      </c>
      <c r="F26" s="37"/>
      <c r="G26" s="37"/>
      <c r="H26" s="37"/>
      <c r="I26" s="151" t="s">
        <v>27</v>
      </c>
      <c r="J26" s="141" t="s">
        <v>1</v>
      </c>
      <c r="K26" s="37"/>
      <c r="L26" s="6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51" t="s">
        <v>36</v>
      </c>
      <c r="E28" s="37"/>
      <c r="F28" s="37"/>
      <c r="G28" s="37"/>
      <c r="H28" s="37"/>
      <c r="I28" s="37"/>
      <c r="J28" s="37"/>
      <c r="K28" s="37"/>
      <c r="L28" s="6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6"/>
      <c r="B29" s="157"/>
      <c r="C29" s="156"/>
      <c r="D29" s="156"/>
      <c r="E29" s="158" t="s">
        <v>1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60"/>
      <c r="E31" s="160"/>
      <c r="F31" s="160"/>
      <c r="G31" s="160"/>
      <c r="H31" s="160"/>
      <c r="I31" s="160"/>
      <c r="J31" s="160"/>
      <c r="K31" s="160"/>
      <c r="L31" s="6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61" t="s">
        <v>37</v>
      </c>
      <c r="E32" s="37"/>
      <c r="F32" s="37"/>
      <c r="G32" s="37"/>
      <c r="H32" s="37"/>
      <c r="I32" s="37"/>
      <c r="J32" s="162">
        <f>ROUND(J121, 2)</f>
        <v>0</v>
      </c>
      <c r="K32" s="37"/>
      <c r="L32" s="6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60"/>
      <c r="E33" s="160"/>
      <c r="F33" s="160"/>
      <c r="G33" s="160"/>
      <c r="H33" s="160"/>
      <c r="I33" s="160"/>
      <c r="J33" s="160"/>
      <c r="K33" s="160"/>
      <c r="L33" s="6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3" t="s">
        <v>39</v>
      </c>
      <c r="G34" s="37"/>
      <c r="H34" s="37"/>
      <c r="I34" s="163" t="s">
        <v>38</v>
      </c>
      <c r="J34" s="163" t="s">
        <v>40</v>
      </c>
      <c r="K34" s="37"/>
      <c r="L34" s="6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3" t="s">
        <v>41</v>
      </c>
      <c r="E35" s="151" t="s">
        <v>42</v>
      </c>
      <c r="F35" s="164">
        <f>ROUND((SUM(BE121:BE124)),  2)</f>
        <v>0</v>
      </c>
      <c r="G35" s="37"/>
      <c r="H35" s="37"/>
      <c r="I35" s="165">
        <v>0.20999999999999999</v>
      </c>
      <c r="J35" s="164">
        <f>ROUND(((SUM(BE121:BE124))*I35),  2)</f>
        <v>0</v>
      </c>
      <c r="K35" s="37"/>
      <c r="L35" s="6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51" t="s">
        <v>43</v>
      </c>
      <c r="F36" s="164">
        <f>ROUND((SUM(BF121:BF124)),  2)</f>
        <v>0</v>
      </c>
      <c r="G36" s="37"/>
      <c r="H36" s="37"/>
      <c r="I36" s="165">
        <v>0.12</v>
      </c>
      <c r="J36" s="164">
        <f>ROUND(((SUM(BF121:BF124))*I36),  2)</f>
        <v>0</v>
      </c>
      <c r="K36" s="37"/>
      <c r="L36" s="6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14.4" customHeight="1">
      <c r="A37" s="37"/>
      <c r="B37" s="43"/>
      <c r="C37" s="37"/>
      <c r="D37" s="151" t="s">
        <v>41</v>
      </c>
      <c r="E37" s="151" t="s">
        <v>44</v>
      </c>
      <c r="F37" s="164">
        <f>ROUND((SUM(BG121:BG124)),  2)</f>
        <v>0</v>
      </c>
      <c r="G37" s="37"/>
      <c r="H37" s="37"/>
      <c r="I37" s="165">
        <v>0.20999999999999999</v>
      </c>
      <c r="J37" s="164">
        <f>0</f>
        <v>0</v>
      </c>
      <c r="K37" s="37"/>
      <c r="L37" s="6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151" t="s">
        <v>45</v>
      </c>
      <c r="F38" s="164">
        <f>ROUND((SUM(BH121:BH124)),  2)</f>
        <v>0</v>
      </c>
      <c r="G38" s="37"/>
      <c r="H38" s="37"/>
      <c r="I38" s="165">
        <v>0.12</v>
      </c>
      <c r="J38" s="164">
        <f>0</f>
        <v>0</v>
      </c>
      <c r="K38" s="37"/>
      <c r="L38" s="6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51" t="s">
        <v>46</v>
      </c>
      <c r="F39" s="164">
        <f>ROUND((SUM(BI121:BI124)),  2)</f>
        <v>0</v>
      </c>
      <c r="G39" s="37"/>
      <c r="H39" s="37"/>
      <c r="I39" s="165">
        <v>0</v>
      </c>
      <c r="J39" s="164">
        <f>0</f>
        <v>0</v>
      </c>
      <c r="K39" s="37"/>
      <c r="L39" s="6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6"/>
      <c r="D41" s="167" t="s">
        <v>47</v>
      </c>
      <c r="E41" s="168"/>
      <c r="F41" s="168"/>
      <c r="G41" s="169" t="s">
        <v>48</v>
      </c>
      <c r="H41" s="170" t="s">
        <v>49</v>
      </c>
      <c r="I41" s="168"/>
      <c r="J41" s="171">
        <f>SUM(J32:J39)</f>
        <v>0</v>
      </c>
      <c r="K41" s="172"/>
      <c r="L41" s="6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3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3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130</v>
      </c>
      <c r="D82" s="39"/>
      <c r="E82" s="39"/>
      <c r="F82" s="39"/>
      <c r="G82" s="39"/>
      <c r="H82" s="39"/>
      <c r="I82" s="39"/>
      <c r="J82" s="39"/>
      <c r="K82" s="39"/>
      <c r="L82" s="6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4" t="str">
        <f>E7</f>
        <v>Revitalizace náměstí Míru v Tišnově, etapa 1</v>
      </c>
      <c r="F85" s="31"/>
      <c r="G85" s="31"/>
      <c r="H85" s="31"/>
      <c r="I85" s="39"/>
      <c r="J85" s="39"/>
      <c r="K85" s="39"/>
      <c r="L85" s="6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124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23.25" customHeight="1">
      <c r="A87" s="37"/>
      <c r="B87" s="38"/>
      <c r="C87" s="39"/>
      <c r="D87" s="39"/>
      <c r="E87" s="184" t="s">
        <v>125</v>
      </c>
      <c r="F87" s="39"/>
      <c r="G87" s="39"/>
      <c r="H87" s="39"/>
      <c r="I87" s="39"/>
      <c r="J87" s="39"/>
      <c r="K87" s="39"/>
      <c r="L87" s="6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126</v>
      </c>
      <c r="D88" s="39"/>
      <c r="E88" s="39"/>
      <c r="F88" s="39"/>
      <c r="G88" s="39"/>
      <c r="H88" s="39"/>
      <c r="I88" s="39"/>
      <c r="J88" s="39"/>
      <c r="K88" s="39"/>
      <c r="L88" s="6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30" customHeight="1">
      <c r="A89" s="37"/>
      <c r="B89" s="38"/>
      <c r="C89" s="39"/>
      <c r="D89" s="39"/>
      <c r="E89" s="76" t="str">
        <f>E11</f>
        <v>VRN3 - Vedlejší a ostatní náklady - financováno z prostředků SVaK Tišnovsko</v>
      </c>
      <c r="F89" s="39"/>
      <c r="G89" s="39"/>
      <c r="H89" s="39"/>
      <c r="I89" s="39"/>
      <c r="J89" s="39"/>
      <c r="K89" s="39"/>
      <c r="L89" s="6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3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>Tišnov</v>
      </c>
      <c r="G91" s="39"/>
      <c r="H91" s="39"/>
      <c r="I91" s="31" t="s">
        <v>22</v>
      </c>
      <c r="J91" s="79" t="str">
        <f>IF(J14="","",J14)</f>
        <v>2. 5. 2024</v>
      </c>
      <c r="K91" s="39"/>
      <c r="L91" s="63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3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25.65" customHeight="1">
      <c r="A93" s="37"/>
      <c r="B93" s="38"/>
      <c r="C93" s="31" t="s">
        <v>24</v>
      </c>
      <c r="D93" s="39"/>
      <c r="E93" s="39"/>
      <c r="F93" s="26" t="str">
        <f>E17</f>
        <v>Město Tišnov, náměstí Míru 111, 666 01 Tišnov</v>
      </c>
      <c r="G93" s="39"/>
      <c r="H93" s="39"/>
      <c r="I93" s="31" t="s">
        <v>30</v>
      </c>
      <c r="J93" s="35" t="str">
        <f>E23</f>
        <v>Ing. Petr Velička autorizovaný architekt</v>
      </c>
      <c r="K93" s="39"/>
      <c r="L93" s="63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28</v>
      </c>
      <c r="D94" s="39"/>
      <c r="E94" s="39"/>
      <c r="F94" s="26" t="str">
        <f>IF(E20="","",E20)</f>
        <v>Vyplň údaj</v>
      </c>
      <c r="G94" s="39"/>
      <c r="H94" s="39"/>
      <c r="I94" s="31" t="s">
        <v>34</v>
      </c>
      <c r="J94" s="35" t="str">
        <f>E26</f>
        <v>Čiklová</v>
      </c>
      <c r="K94" s="39"/>
      <c r="L94" s="63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3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5" t="s">
        <v>131</v>
      </c>
      <c r="D96" s="186"/>
      <c r="E96" s="186"/>
      <c r="F96" s="186"/>
      <c r="G96" s="186"/>
      <c r="H96" s="186"/>
      <c r="I96" s="186"/>
      <c r="J96" s="187" t="s">
        <v>132</v>
      </c>
      <c r="K96" s="186"/>
      <c r="L96" s="63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3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8" t="s">
        <v>133</v>
      </c>
      <c r="D98" s="39"/>
      <c r="E98" s="39"/>
      <c r="F98" s="39"/>
      <c r="G98" s="39"/>
      <c r="H98" s="39"/>
      <c r="I98" s="39"/>
      <c r="J98" s="110">
        <f>J121</f>
        <v>0</v>
      </c>
      <c r="K98" s="39"/>
      <c r="L98" s="63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134</v>
      </c>
    </row>
    <row r="99" s="9" customFormat="1" ht="24.96" customHeight="1">
      <c r="A99" s="9"/>
      <c r="B99" s="189"/>
      <c r="C99" s="190"/>
      <c r="D99" s="191" t="s">
        <v>1183</v>
      </c>
      <c r="E99" s="192"/>
      <c r="F99" s="192"/>
      <c r="G99" s="192"/>
      <c r="H99" s="192"/>
      <c r="I99" s="192"/>
      <c r="J99" s="193">
        <f>J122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3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141</v>
      </c>
      <c r="D106" s="39"/>
      <c r="E106" s="39"/>
      <c r="F106" s="39"/>
      <c r="G106" s="39"/>
      <c r="H106" s="39"/>
      <c r="I106" s="39"/>
      <c r="J106" s="39"/>
      <c r="K106" s="39"/>
      <c r="L106" s="63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3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39"/>
      <c r="J108" s="39"/>
      <c r="K108" s="39"/>
      <c r="L108" s="63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184" t="str">
        <f>E7</f>
        <v>Revitalizace náměstí Míru v Tišnově, etapa 1</v>
      </c>
      <c r="F109" s="31"/>
      <c r="G109" s="31"/>
      <c r="H109" s="31"/>
      <c r="I109" s="39"/>
      <c r="J109" s="39"/>
      <c r="K109" s="39"/>
      <c r="L109" s="63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1" customFormat="1" ht="12" customHeight="1">
      <c r="B110" s="20"/>
      <c r="C110" s="31" t="s">
        <v>124</v>
      </c>
      <c r="D110" s="21"/>
      <c r="E110" s="21"/>
      <c r="F110" s="21"/>
      <c r="G110" s="21"/>
      <c r="H110" s="21"/>
      <c r="I110" s="21"/>
      <c r="J110" s="21"/>
      <c r="K110" s="21"/>
      <c r="L110" s="19"/>
    </row>
    <row r="111" s="2" customFormat="1" ht="23.25" customHeight="1">
      <c r="A111" s="37"/>
      <c r="B111" s="38"/>
      <c r="C111" s="39"/>
      <c r="D111" s="39"/>
      <c r="E111" s="184" t="s">
        <v>125</v>
      </c>
      <c r="F111" s="39"/>
      <c r="G111" s="39"/>
      <c r="H111" s="39"/>
      <c r="I111" s="39"/>
      <c r="J111" s="39"/>
      <c r="K111" s="39"/>
      <c r="L111" s="63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126</v>
      </c>
      <c r="D112" s="39"/>
      <c r="E112" s="39"/>
      <c r="F112" s="39"/>
      <c r="G112" s="39"/>
      <c r="H112" s="39"/>
      <c r="I112" s="39"/>
      <c r="J112" s="39"/>
      <c r="K112" s="39"/>
      <c r="L112" s="63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30" customHeight="1">
      <c r="A113" s="37"/>
      <c r="B113" s="38"/>
      <c r="C113" s="39"/>
      <c r="D113" s="39"/>
      <c r="E113" s="76" t="str">
        <f>E11</f>
        <v>VRN3 - Vedlejší a ostatní náklady - financováno z prostředků SVaK Tišnovsko</v>
      </c>
      <c r="F113" s="39"/>
      <c r="G113" s="39"/>
      <c r="H113" s="39"/>
      <c r="I113" s="39"/>
      <c r="J113" s="39"/>
      <c r="K113" s="39"/>
      <c r="L113" s="63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3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F14</f>
        <v>Tišnov</v>
      </c>
      <c r="G115" s="39"/>
      <c r="H115" s="39"/>
      <c r="I115" s="31" t="s">
        <v>22</v>
      </c>
      <c r="J115" s="79" t="str">
        <f>IF(J14="","",J14)</f>
        <v>2. 5. 2024</v>
      </c>
      <c r="K115" s="39"/>
      <c r="L115" s="63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3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5.65" customHeight="1">
      <c r="A117" s="37"/>
      <c r="B117" s="38"/>
      <c r="C117" s="31" t="s">
        <v>24</v>
      </c>
      <c r="D117" s="39"/>
      <c r="E117" s="39"/>
      <c r="F117" s="26" t="str">
        <f>E17</f>
        <v>Město Tišnov, náměstí Míru 111, 666 01 Tišnov</v>
      </c>
      <c r="G117" s="39"/>
      <c r="H117" s="39"/>
      <c r="I117" s="31" t="s">
        <v>30</v>
      </c>
      <c r="J117" s="35" t="str">
        <f>E23</f>
        <v>Ing. Petr Velička autorizovaný architekt</v>
      </c>
      <c r="K117" s="39"/>
      <c r="L117" s="63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28</v>
      </c>
      <c r="D118" s="39"/>
      <c r="E118" s="39"/>
      <c r="F118" s="26" t="str">
        <f>IF(E20="","",E20)</f>
        <v>Vyplň údaj</v>
      </c>
      <c r="G118" s="39"/>
      <c r="H118" s="39"/>
      <c r="I118" s="31" t="s">
        <v>34</v>
      </c>
      <c r="J118" s="35" t="str">
        <f>E26</f>
        <v>Čiklová</v>
      </c>
      <c r="K118" s="39"/>
      <c r="L118" s="63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3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0" customFormat="1" ht="29.28" customHeight="1">
      <c r="A120" s="195"/>
      <c r="B120" s="196"/>
      <c r="C120" s="197" t="s">
        <v>142</v>
      </c>
      <c r="D120" s="198" t="s">
        <v>62</v>
      </c>
      <c r="E120" s="198" t="s">
        <v>58</v>
      </c>
      <c r="F120" s="198" t="s">
        <v>59</v>
      </c>
      <c r="G120" s="198" t="s">
        <v>143</v>
      </c>
      <c r="H120" s="198" t="s">
        <v>144</v>
      </c>
      <c r="I120" s="198" t="s">
        <v>145</v>
      </c>
      <c r="J120" s="198" t="s">
        <v>132</v>
      </c>
      <c r="K120" s="199" t="s">
        <v>146</v>
      </c>
      <c r="L120" s="200"/>
      <c r="M120" s="100" t="s">
        <v>1</v>
      </c>
      <c r="N120" s="101" t="s">
        <v>41</v>
      </c>
      <c r="O120" s="101" t="s">
        <v>147</v>
      </c>
      <c r="P120" s="101" t="s">
        <v>148</v>
      </c>
      <c r="Q120" s="101" t="s">
        <v>149</v>
      </c>
      <c r="R120" s="101" t="s">
        <v>150</v>
      </c>
      <c r="S120" s="101" t="s">
        <v>151</v>
      </c>
      <c r="T120" s="102" t="s">
        <v>152</v>
      </c>
      <c r="U120" s="195"/>
      <c r="V120" s="195"/>
      <c r="W120" s="195"/>
      <c r="X120" s="195"/>
      <c r="Y120" s="195"/>
      <c r="Z120" s="195"/>
      <c r="AA120" s="195"/>
      <c r="AB120" s="195"/>
      <c r="AC120" s="195"/>
      <c r="AD120" s="195"/>
      <c r="AE120" s="195"/>
    </row>
    <row r="121" s="2" customFormat="1" ht="22.8" customHeight="1">
      <c r="A121" s="37"/>
      <c r="B121" s="38"/>
      <c r="C121" s="107" t="s">
        <v>153</v>
      </c>
      <c r="D121" s="39"/>
      <c r="E121" s="39"/>
      <c r="F121" s="39"/>
      <c r="G121" s="39"/>
      <c r="H121" s="39"/>
      <c r="I121" s="39"/>
      <c r="J121" s="201">
        <f>BK121</f>
        <v>0</v>
      </c>
      <c r="K121" s="39"/>
      <c r="L121" s="43"/>
      <c r="M121" s="103"/>
      <c r="N121" s="202"/>
      <c r="O121" s="104"/>
      <c r="P121" s="203">
        <f>P122</f>
        <v>0</v>
      </c>
      <c r="Q121" s="104"/>
      <c r="R121" s="203">
        <f>R122</f>
        <v>0</v>
      </c>
      <c r="S121" s="104"/>
      <c r="T121" s="204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76</v>
      </c>
      <c r="AU121" s="16" t="s">
        <v>134</v>
      </c>
      <c r="BK121" s="205">
        <f>BK122</f>
        <v>0</v>
      </c>
    </row>
    <row r="122" s="11" customFormat="1" ht="25.92" customHeight="1">
      <c r="A122" s="11"/>
      <c r="B122" s="206"/>
      <c r="C122" s="207"/>
      <c r="D122" s="208" t="s">
        <v>76</v>
      </c>
      <c r="E122" s="209" t="s">
        <v>1184</v>
      </c>
      <c r="F122" s="209" t="s">
        <v>1185</v>
      </c>
      <c r="G122" s="207"/>
      <c r="H122" s="207"/>
      <c r="I122" s="210"/>
      <c r="J122" s="211">
        <f>BK122</f>
        <v>0</v>
      </c>
      <c r="K122" s="207"/>
      <c r="L122" s="212"/>
      <c r="M122" s="213"/>
      <c r="N122" s="214"/>
      <c r="O122" s="214"/>
      <c r="P122" s="215">
        <f>SUM(P123:P124)</f>
        <v>0</v>
      </c>
      <c r="Q122" s="214"/>
      <c r="R122" s="215">
        <f>SUM(R123:R124)</f>
        <v>0</v>
      </c>
      <c r="S122" s="214"/>
      <c r="T122" s="216">
        <f>SUM(T123:T124)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7" t="s">
        <v>179</v>
      </c>
      <c r="AT122" s="218" t="s">
        <v>76</v>
      </c>
      <c r="AU122" s="218" t="s">
        <v>77</v>
      </c>
      <c r="AY122" s="217" t="s">
        <v>155</v>
      </c>
      <c r="BK122" s="219">
        <f>SUM(BK123:BK124)</f>
        <v>0</v>
      </c>
    </row>
    <row r="123" s="2" customFormat="1" ht="33" customHeight="1">
      <c r="A123" s="37"/>
      <c r="B123" s="38"/>
      <c r="C123" s="220" t="s">
        <v>84</v>
      </c>
      <c r="D123" s="220" t="s">
        <v>156</v>
      </c>
      <c r="E123" s="221" t="s">
        <v>1186</v>
      </c>
      <c r="F123" s="222" t="s">
        <v>1187</v>
      </c>
      <c r="G123" s="223" t="s">
        <v>360</v>
      </c>
      <c r="H123" s="224">
        <v>1</v>
      </c>
      <c r="I123" s="225"/>
      <c r="J123" s="226">
        <f>ROUND(I123*H123,2)</f>
        <v>0</v>
      </c>
      <c r="K123" s="222" t="s">
        <v>1</v>
      </c>
      <c r="L123" s="43"/>
      <c r="M123" s="227" t="s">
        <v>1</v>
      </c>
      <c r="N123" s="228" t="s">
        <v>44</v>
      </c>
      <c r="O123" s="91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31" t="s">
        <v>1188</v>
      </c>
      <c r="AT123" s="231" t="s">
        <v>156</v>
      </c>
      <c r="AU123" s="231" t="s">
        <v>84</v>
      </c>
      <c r="AY123" s="16" t="s">
        <v>155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6" t="s">
        <v>161</v>
      </c>
      <c r="BK123" s="232">
        <f>ROUND(I123*H123,2)</f>
        <v>0</v>
      </c>
      <c r="BL123" s="16" t="s">
        <v>1188</v>
      </c>
      <c r="BM123" s="231" t="s">
        <v>1189</v>
      </c>
    </row>
    <row r="124" s="2" customFormat="1">
      <c r="A124" s="37"/>
      <c r="B124" s="38"/>
      <c r="C124" s="39"/>
      <c r="D124" s="233" t="s">
        <v>163</v>
      </c>
      <c r="E124" s="39"/>
      <c r="F124" s="234" t="s">
        <v>1187</v>
      </c>
      <c r="G124" s="39"/>
      <c r="H124" s="39"/>
      <c r="I124" s="235"/>
      <c r="J124" s="39"/>
      <c r="K124" s="39"/>
      <c r="L124" s="43"/>
      <c r="M124" s="276"/>
      <c r="N124" s="277"/>
      <c r="O124" s="278"/>
      <c r="P124" s="278"/>
      <c r="Q124" s="278"/>
      <c r="R124" s="278"/>
      <c r="S124" s="278"/>
      <c r="T124" s="279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163</v>
      </c>
      <c r="AU124" s="16" t="s">
        <v>84</v>
      </c>
    </row>
    <row r="125" s="2" customFormat="1" ht="6.96" customHeight="1">
      <c r="A125" s="37"/>
      <c r="B125" s="66"/>
      <c r="C125" s="67"/>
      <c r="D125" s="67"/>
      <c r="E125" s="67"/>
      <c r="F125" s="67"/>
      <c r="G125" s="67"/>
      <c r="H125" s="67"/>
      <c r="I125" s="67"/>
      <c r="J125" s="67"/>
      <c r="K125" s="67"/>
      <c r="L125" s="43"/>
      <c r="M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</sheetData>
  <sheetProtection sheet="1" autoFilter="0" formatColumns="0" formatRows="0" objects="1" scenarios="1" spinCount="100000" saltValue="EVZg1gwplPrNJCId0n2qK21l2fWop6B9ifrZ9itfP3x14QHx8ZOcaLMrREkWrHkQmLUc5VRkk45cX4bY4fyNfw==" hashValue="grm/qJqEMwE4o66RuHDJ2JMGcOypUwGvYQXmY1HQ92d5XpnnRtue99KF3+ls0wov85Goszu6j3VD97b9P1Gl+w==" algorithmName="SHA-512" password="CC35"/>
  <autoFilter ref="C120:K12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95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19"/>
      <c r="AT3" s="16" t="s">
        <v>86</v>
      </c>
    </row>
    <row r="4" s="1" customFormat="1" ht="24.96" customHeight="1">
      <c r="B4" s="19"/>
      <c r="D4" s="149" t="s">
        <v>123</v>
      </c>
      <c r="L4" s="19"/>
      <c r="M4" s="15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51" t="s">
        <v>16</v>
      </c>
      <c r="L6" s="19"/>
    </row>
    <row r="7" s="1" customFormat="1" ht="16.5" customHeight="1">
      <c r="B7" s="19"/>
      <c r="E7" s="152" t="str">
        <f>'Rekapitulace stavby'!K6</f>
        <v>Revitalizace náměstí Míru v Tišnově, etapa 1</v>
      </c>
      <c r="F7" s="151"/>
      <c r="G7" s="151"/>
      <c r="H7" s="151"/>
      <c r="L7" s="19"/>
    </row>
    <row r="8">
      <c r="B8" s="19"/>
      <c r="D8" s="151" t="s">
        <v>124</v>
      </c>
      <c r="L8" s="19"/>
    </row>
    <row r="9" s="1" customFormat="1" ht="23.25" customHeight="1">
      <c r="B9" s="19"/>
      <c r="E9" s="152" t="s">
        <v>125</v>
      </c>
      <c r="F9" s="1"/>
      <c r="G9" s="1"/>
      <c r="H9" s="1"/>
      <c r="L9" s="19"/>
    </row>
    <row r="10" s="1" customFormat="1" ht="12" customHeight="1">
      <c r="B10" s="19"/>
      <c r="D10" s="151" t="s">
        <v>126</v>
      </c>
      <c r="L10" s="19"/>
    </row>
    <row r="11" s="2" customFormat="1" ht="16.5" customHeight="1">
      <c r="A11" s="37"/>
      <c r="B11" s="43"/>
      <c r="C11" s="37"/>
      <c r="D11" s="37"/>
      <c r="E11" s="153" t="s">
        <v>127</v>
      </c>
      <c r="F11" s="37"/>
      <c r="G11" s="37"/>
      <c r="H11" s="37"/>
      <c r="I11" s="37"/>
      <c r="J11" s="37"/>
      <c r="K11" s="37"/>
      <c r="L11" s="6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51" t="s">
        <v>128</v>
      </c>
      <c r="E12" s="37"/>
      <c r="F12" s="37"/>
      <c r="G12" s="37"/>
      <c r="H12" s="37"/>
      <c r="I12" s="37"/>
      <c r="J12" s="37"/>
      <c r="K12" s="37"/>
      <c r="L12" s="6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6.5" customHeight="1">
      <c r="A13" s="37"/>
      <c r="B13" s="43"/>
      <c r="C13" s="37"/>
      <c r="D13" s="37"/>
      <c r="E13" s="154" t="s">
        <v>129</v>
      </c>
      <c r="F13" s="37"/>
      <c r="G13" s="37"/>
      <c r="H13" s="37"/>
      <c r="I13" s="37"/>
      <c r="J13" s="37"/>
      <c r="K13" s="37"/>
      <c r="L13" s="6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51" t="s">
        <v>18</v>
      </c>
      <c r="E15" s="37"/>
      <c r="F15" s="141" t="s">
        <v>1</v>
      </c>
      <c r="G15" s="37"/>
      <c r="H15" s="37"/>
      <c r="I15" s="151" t="s">
        <v>19</v>
      </c>
      <c r="J15" s="141" t="s">
        <v>1</v>
      </c>
      <c r="K15" s="37"/>
      <c r="L15" s="6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51" t="s">
        <v>20</v>
      </c>
      <c r="E16" s="37"/>
      <c r="F16" s="141" t="s">
        <v>21</v>
      </c>
      <c r="G16" s="37"/>
      <c r="H16" s="37"/>
      <c r="I16" s="151" t="s">
        <v>22</v>
      </c>
      <c r="J16" s="155" t="str">
        <f>'Rekapitulace stavby'!AN8</f>
        <v>2. 5. 2024</v>
      </c>
      <c r="K16" s="37"/>
      <c r="L16" s="6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51" t="s">
        <v>24</v>
      </c>
      <c r="E18" s="37"/>
      <c r="F18" s="37"/>
      <c r="G18" s="37"/>
      <c r="H18" s="37"/>
      <c r="I18" s="151" t="s">
        <v>25</v>
      </c>
      <c r="J18" s="141" t="s">
        <v>1</v>
      </c>
      <c r="K18" s="37"/>
      <c r="L18" s="6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41" t="s">
        <v>26</v>
      </c>
      <c r="F19" s="37"/>
      <c r="G19" s="37"/>
      <c r="H19" s="37"/>
      <c r="I19" s="151" t="s">
        <v>27</v>
      </c>
      <c r="J19" s="141" t="s">
        <v>1</v>
      </c>
      <c r="K19" s="37"/>
      <c r="L19" s="6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51" t="s">
        <v>28</v>
      </c>
      <c r="E21" s="37"/>
      <c r="F21" s="37"/>
      <c r="G21" s="37"/>
      <c r="H21" s="37"/>
      <c r="I21" s="151" t="s">
        <v>25</v>
      </c>
      <c r="J21" s="32" t="str">
        <f>'Rekapitulace stavby'!AN13</f>
        <v>Vyplň údaj</v>
      </c>
      <c r="K21" s="37"/>
      <c r="L21" s="6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41"/>
      <c r="G22" s="141"/>
      <c r="H22" s="141"/>
      <c r="I22" s="151" t="s">
        <v>27</v>
      </c>
      <c r="J22" s="32" t="str">
        <f>'Rekapitulace stavby'!AN14</f>
        <v>Vyplň údaj</v>
      </c>
      <c r="K22" s="37"/>
      <c r="L22" s="6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51" t="s">
        <v>30</v>
      </c>
      <c r="E24" s="37"/>
      <c r="F24" s="37"/>
      <c r="G24" s="37"/>
      <c r="H24" s="37"/>
      <c r="I24" s="151" t="s">
        <v>25</v>
      </c>
      <c r="J24" s="141" t="s">
        <v>31</v>
      </c>
      <c r="K24" s="37"/>
      <c r="L24" s="6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8" customHeight="1">
      <c r="A25" s="37"/>
      <c r="B25" s="43"/>
      <c r="C25" s="37"/>
      <c r="D25" s="37"/>
      <c r="E25" s="141" t="s">
        <v>32</v>
      </c>
      <c r="F25" s="37"/>
      <c r="G25" s="37"/>
      <c r="H25" s="37"/>
      <c r="I25" s="151" t="s">
        <v>27</v>
      </c>
      <c r="J25" s="141" t="s">
        <v>1</v>
      </c>
      <c r="K25" s="37"/>
      <c r="L25" s="6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12" customHeight="1">
      <c r="A27" s="37"/>
      <c r="B27" s="43"/>
      <c r="C27" s="37"/>
      <c r="D27" s="151" t="s">
        <v>34</v>
      </c>
      <c r="E27" s="37"/>
      <c r="F27" s="37"/>
      <c r="G27" s="37"/>
      <c r="H27" s="37"/>
      <c r="I27" s="151" t="s">
        <v>25</v>
      </c>
      <c r="J27" s="141" t="s">
        <v>1</v>
      </c>
      <c r="K27" s="37"/>
      <c r="L27" s="6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8" customHeight="1">
      <c r="A28" s="37"/>
      <c r="B28" s="43"/>
      <c r="C28" s="37"/>
      <c r="D28" s="37"/>
      <c r="E28" s="141" t="s">
        <v>35</v>
      </c>
      <c r="F28" s="37"/>
      <c r="G28" s="37"/>
      <c r="H28" s="37"/>
      <c r="I28" s="151" t="s">
        <v>27</v>
      </c>
      <c r="J28" s="141" t="s">
        <v>1</v>
      </c>
      <c r="K28" s="37"/>
      <c r="L28" s="6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37"/>
      <c r="J29" s="37"/>
      <c r="K29" s="37"/>
      <c r="L29" s="6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2" customHeight="1">
      <c r="A30" s="37"/>
      <c r="B30" s="43"/>
      <c r="C30" s="37"/>
      <c r="D30" s="151" t="s">
        <v>36</v>
      </c>
      <c r="E30" s="37"/>
      <c r="F30" s="37"/>
      <c r="G30" s="37"/>
      <c r="H30" s="37"/>
      <c r="I30" s="37"/>
      <c r="J30" s="37"/>
      <c r="K30" s="37"/>
      <c r="L30" s="6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8" customFormat="1" ht="16.5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37"/>
      <c r="J32" s="37"/>
      <c r="K32" s="37"/>
      <c r="L32" s="6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60"/>
      <c r="E33" s="160"/>
      <c r="F33" s="160"/>
      <c r="G33" s="160"/>
      <c r="H33" s="160"/>
      <c r="I33" s="160"/>
      <c r="J33" s="160"/>
      <c r="K33" s="160"/>
      <c r="L33" s="6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25.44" customHeight="1">
      <c r="A34" s="37"/>
      <c r="B34" s="43"/>
      <c r="C34" s="37"/>
      <c r="D34" s="161" t="s">
        <v>37</v>
      </c>
      <c r="E34" s="37"/>
      <c r="F34" s="37"/>
      <c r="G34" s="37"/>
      <c r="H34" s="37"/>
      <c r="I34" s="37"/>
      <c r="J34" s="162">
        <f>ROUND(J130, 2)</f>
        <v>0</v>
      </c>
      <c r="K34" s="37"/>
      <c r="L34" s="6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6.96" customHeight="1">
      <c r="A35" s="37"/>
      <c r="B35" s="43"/>
      <c r="C35" s="37"/>
      <c r="D35" s="160"/>
      <c r="E35" s="160"/>
      <c r="F35" s="160"/>
      <c r="G35" s="160"/>
      <c r="H35" s="160"/>
      <c r="I35" s="160"/>
      <c r="J35" s="160"/>
      <c r="K35" s="160"/>
      <c r="L35" s="6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37"/>
      <c r="F36" s="163" t="s">
        <v>39</v>
      </c>
      <c r="G36" s="37"/>
      <c r="H36" s="37"/>
      <c r="I36" s="163" t="s">
        <v>38</v>
      </c>
      <c r="J36" s="163" t="s">
        <v>40</v>
      </c>
      <c r="K36" s="37"/>
      <c r="L36" s="6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53" t="s">
        <v>41</v>
      </c>
      <c r="E37" s="151" t="s">
        <v>42</v>
      </c>
      <c r="F37" s="164">
        <f>ROUND((SUM(BE130:BE276)),  2)</f>
        <v>0</v>
      </c>
      <c r="G37" s="37"/>
      <c r="H37" s="37"/>
      <c r="I37" s="165">
        <v>0.20999999999999999</v>
      </c>
      <c r="J37" s="164">
        <f>ROUND(((SUM(BE130:BE276))*I37),  2)</f>
        <v>0</v>
      </c>
      <c r="K37" s="37"/>
      <c r="L37" s="6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51" t="s">
        <v>43</v>
      </c>
      <c r="F38" s="164">
        <f>ROUND((SUM(BF130:BF276)),  2)</f>
        <v>0</v>
      </c>
      <c r="G38" s="37"/>
      <c r="H38" s="37"/>
      <c r="I38" s="165">
        <v>0.12</v>
      </c>
      <c r="J38" s="164">
        <f>ROUND(((SUM(BF130:BF276))*I38),  2)</f>
        <v>0</v>
      </c>
      <c r="K38" s="37"/>
      <c r="L38" s="6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14.4" customHeight="1">
      <c r="A39" s="37"/>
      <c r="B39" s="43"/>
      <c r="C39" s="37"/>
      <c r="D39" s="151" t="s">
        <v>41</v>
      </c>
      <c r="E39" s="151" t="s">
        <v>44</v>
      </c>
      <c r="F39" s="164">
        <f>ROUND((SUM(BG130:BG276)),  2)</f>
        <v>0</v>
      </c>
      <c r="G39" s="37"/>
      <c r="H39" s="37"/>
      <c r="I39" s="165">
        <v>0.20999999999999999</v>
      </c>
      <c r="J39" s="164">
        <f>0</f>
        <v>0</v>
      </c>
      <c r="K39" s="37"/>
      <c r="L39" s="6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151" t="s">
        <v>45</v>
      </c>
      <c r="F40" s="164">
        <f>ROUND((SUM(BH130:BH276)),  2)</f>
        <v>0</v>
      </c>
      <c r="G40" s="37"/>
      <c r="H40" s="37"/>
      <c r="I40" s="165">
        <v>0.12</v>
      </c>
      <c r="J40" s="164">
        <f>0</f>
        <v>0</v>
      </c>
      <c r="K40" s="37"/>
      <c r="L40" s="6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51" t="s">
        <v>46</v>
      </c>
      <c r="F41" s="164">
        <f>ROUND((SUM(BI130:BI276)),  2)</f>
        <v>0</v>
      </c>
      <c r="G41" s="37"/>
      <c r="H41" s="37"/>
      <c r="I41" s="165">
        <v>0</v>
      </c>
      <c r="J41" s="164">
        <f>0</f>
        <v>0</v>
      </c>
      <c r="K41" s="37"/>
      <c r="L41" s="6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2" customFormat="1" ht="25.44" customHeight="1">
      <c r="A43" s="37"/>
      <c r="B43" s="43"/>
      <c r="C43" s="166"/>
      <c r="D43" s="167" t="s">
        <v>47</v>
      </c>
      <c r="E43" s="168"/>
      <c r="F43" s="168"/>
      <c r="G43" s="169" t="s">
        <v>48</v>
      </c>
      <c r="H43" s="170" t="s">
        <v>49</v>
      </c>
      <c r="I43" s="168"/>
      <c r="J43" s="171">
        <f>SUM(J34:J41)</f>
        <v>0</v>
      </c>
      <c r="K43" s="172"/>
      <c r="L43" s="63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s="2" customFormat="1" ht="14.4" customHeight="1">
      <c r="A44" s="37"/>
      <c r="B44" s="43"/>
      <c r="C44" s="37"/>
      <c r="D44" s="37"/>
      <c r="E44" s="37"/>
      <c r="F44" s="37"/>
      <c r="G44" s="37"/>
      <c r="H44" s="37"/>
      <c r="I44" s="37"/>
      <c r="J44" s="37"/>
      <c r="K44" s="37"/>
      <c r="L44" s="6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3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3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130</v>
      </c>
      <c r="D82" s="39"/>
      <c r="E82" s="39"/>
      <c r="F82" s="39"/>
      <c r="G82" s="39"/>
      <c r="H82" s="39"/>
      <c r="I82" s="39"/>
      <c r="J82" s="39"/>
      <c r="K82" s="39"/>
      <c r="L82" s="6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4" t="str">
        <f>E7</f>
        <v>Revitalizace náměstí Míru v Tišnově, etapa 1</v>
      </c>
      <c r="F85" s="31"/>
      <c r="G85" s="31"/>
      <c r="H85" s="31"/>
      <c r="I85" s="39"/>
      <c r="J85" s="39"/>
      <c r="K85" s="39"/>
      <c r="L85" s="6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124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1" customFormat="1" ht="23.25" customHeight="1">
      <c r="B87" s="20"/>
      <c r="C87" s="21"/>
      <c r="D87" s="21"/>
      <c r="E87" s="184" t="s">
        <v>125</v>
      </c>
      <c r="F87" s="21"/>
      <c r="G87" s="21"/>
      <c r="H87" s="21"/>
      <c r="I87" s="21"/>
      <c r="J87" s="21"/>
      <c r="K87" s="21"/>
      <c r="L87" s="19"/>
    </row>
    <row r="88" s="1" customFormat="1" ht="12" customHeight="1">
      <c r="B88" s="20"/>
      <c r="C88" s="31" t="s">
        <v>126</v>
      </c>
      <c r="D88" s="21"/>
      <c r="E88" s="21"/>
      <c r="F88" s="21"/>
      <c r="G88" s="21"/>
      <c r="H88" s="21"/>
      <c r="I88" s="21"/>
      <c r="J88" s="21"/>
      <c r="K88" s="21"/>
      <c r="L88" s="19"/>
    </row>
    <row r="89" s="2" customFormat="1" ht="16.5" customHeight="1">
      <c r="A89" s="37"/>
      <c r="B89" s="38"/>
      <c r="C89" s="39"/>
      <c r="D89" s="39"/>
      <c r="E89" s="51" t="s">
        <v>127</v>
      </c>
      <c r="F89" s="39"/>
      <c r="G89" s="39"/>
      <c r="H89" s="39"/>
      <c r="I89" s="39"/>
      <c r="J89" s="39"/>
      <c r="K89" s="39"/>
      <c r="L89" s="6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2" customHeight="1">
      <c r="A90" s="37"/>
      <c r="B90" s="38"/>
      <c r="C90" s="31" t="s">
        <v>128</v>
      </c>
      <c r="D90" s="39"/>
      <c r="E90" s="39"/>
      <c r="F90" s="39"/>
      <c r="G90" s="39"/>
      <c r="H90" s="39"/>
      <c r="I90" s="39"/>
      <c r="J90" s="39"/>
      <c r="K90" s="39"/>
      <c r="L90" s="63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6.5" customHeight="1">
      <c r="A91" s="37"/>
      <c r="B91" s="38"/>
      <c r="C91" s="39"/>
      <c r="D91" s="39"/>
      <c r="E91" s="76" t="str">
        <f>E13</f>
        <v>51A-V1 - SO 08A1 - Vodovod - V1</v>
      </c>
      <c r="F91" s="39"/>
      <c r="G91" s="39"/>
      <c r="H91" s="39"/>
      <c r="I91" s="39"/>
      <c r="J91" s="39"/>
      <c r="K91" s="39"/>
      <c r="L91" s="63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3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2" customHeight="1">
      <c r="A93" s="37"/>
      <c r="B93" s="38"/>
      <c r="C93" s="31" t="s">
        <v>20</v>
      </c>
      <c r="D93" s="39"/>
      <c r="E93" s="39"/>
      <c r="F93" s="26" t="str">
        <f>F16</f>
        <v>Tišnov</v>
      </c>
      <c r="G93" s="39"/>
      <c r="H93" s="39"/>
      <c r="I93" s="31" t="s">
        <v>22</v>
      </c>
      <c r="J93" s="79" t="str">
        <f>IF(J16="","",J16)</f>
        <v>2. 5. 2024</v>
      </c>
      <c r="K93" s="39"/>
      <c r="L93" s="63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6.96" customHeight="1">
      <c r="A94" s="37"/>
      <c r="B94" s="38"/>
      <c r="C94" s="39"/>
      <c r="D94" s="39"/>
      <c r="E94" s="39"/>
      <c r="F94" s="39"/>
      <c r="G94" s="39"/>
      <c r="H94" s="39"/>
      <c r="I94" s="39"/>
      <c r="J94" s="39"/>
      <c r="K94" s="39"/>
      <c r="L94" s="63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25.65" customHeight="1">
      <c r="A95" s="37"/>
      <c r="B95" s="38"/>
      <c r="C95" s="31" t="s">
        <v>24</v>
      </c>
      <c r="D95" s="39"/>
      <c r="E95" s="39"/>
      <c r="F95" s="26" t="str">
        <f>E19</f>
        <v>Město Tišnov, náměstí Míru 111, 666 01 Tišnov</v>
      </c>
      <c r="G95" s="39"/>
      <c r="H95" s="39"/>
      <c r="I95" s="31" t="s">
        <v>30</v>
      </c>
      <c r="J95" s="35" t="str">
        <f>E25</f>
        <v>Ing. Petr Velička autorizovaný architekt</v>
      </c>
      <c r="K95" s="39"/>
      <c r="L95" s="63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15.15" customHeight="1">
      <c r="A96" s="37"/>
      <c r="B96" s="38"/>
      <c r="C96" s="31" t="s">
        <v>28</v>
      </c>
      <c r="D96" s="39"/>
      <c r="E96" s="39"/>
      <c r="F96" s="26" t="str">
        <f>IF(E22="","",E22)</f>
        <v>Vyplň údaj</v>
      </c>
      <c r="G96" s="39"/>
      <c r="H96" s="39"/>
      <c r="I96" s="31" t="s">
        <v>34</v>
      </c>
      <c r="J96" s="35" t="str">
        <f>E28</f>
        <v>Čiklová</v>
      </c>
      <c r="K96" s="39"/>
      <c r="L96" s="63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3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9.28" customHeight="1">
      <c r="A98" s="37"/>
      <c r="B98" s="38"/>
      <c r="C98" s="185" t="s">
        <v>131</v>
      </c>
      <c r="D98" s="186"/>
      <c r="E98" s="186"/>
      <c r="F98" s="186"/>
      <c r="G98" s="186"/>
      <c r="H98" s="186"/>
      <c r="I98" s="186"/>
      <c r="J98" s="187" t="s">
        <v>132</v>
      </c>
      <c r="K98" s="186"/>
      <c r="L98" s="63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10.32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3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22.8" customHeight="1">
      <c r="A100" s="37"/>
      <c r="B100" s="38"/>
      <c r="C100" s="188" t="s">
        <v>133</v>
      </c>
      <c r="D100" s="39"/>
      <c r="E100" s="39"/>
      <c r="F100" s="39"/>
      <c r="G100" s="39"/>
      <c r="H100" s="39"/>
      <c r="I100" s="39"/>
      <c r="J100" s="110">
        <f>J130</f>
        <v>0</v>
      </c>
      <c r="K100" s="39"/>
      <c r="L100" s="63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U100" s="16" t="s">
        <v>134</v>
      </c>
    </row>
    <row r="101" s="9" customFormat="1" ht="24.96" customHeight="1">
      <c r="A101" s="9"/>
      <c r="B101" s="189"/>
      <c r="C101" s="190"/>
      <c r="D101" s="191" t="s">
        <v>135</v>
      </c>
      <c r="E101" s="192"/>
      <c r="F101" s="192"/>
      <c r="G101" s="192"/>
      <c r="H101" s="192"/>
      <c r="I101" s="192"/>
      <c r="J101" s="193">
        <f>J131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9"/>
      <c r="C102" s="190"/>
      <c r="D102" s="191" t="s">
        <v>136</v>
      </c>
      <c r="E102" s="192"/>
      <c r="F102" s="192"/>
      <c r="G102" s="192"/>
      <c r="H102" s="192"/>
      <c r="I102" s="192"/>
      <c r="J102" s="193">
        <f>J168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9"/>
      <c r="C103" s="190"/>
      <c r="D103" s="191" t="s">
        <v>137</v>
      </c>
      <c r="E103" s="192"/>
      <c r="F103" s="192"/>
      <c r="G103" s="192"/>
      <c r="H103" s="192"/>
      <c r="I103" s="192"/>
      <c r="J103" s="193">
        <f>J173</f>
        <v>0</v>
      </c>
      <c r="K103" s="190"/>
      <c r="L103" s="19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9"/>
      <c r="C104" s="190"/>
      <c r="D104" s="191" t="s">
        <v>138</v>
      </c>
      <c r="E104" s="192"/>
      <c r="F104" s="192"/>
      <c r="G104" s="192"/>
      <c r="H104" s="192"/>
      <c r="I104" s="192"/>
      <c r="J104" s="193">
        <f>J178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9"/>
      <c r="C105" s="190"/>
      <c r="D105" s="191" t="s">
        <v>139</v>
      </c>
      <c r="E105" s="192"/>
      <c r="F105" s="192"/>
      <c r="G105" s="192"/>
      <c r="H105" s="192"/>
      <c r="I105" s="192"/>
      <c r="J105" s="193">
        <f>J267</f>
        <v>0</v>
      </c>
      <c r="K105" s="190"/>
      <c r="L105" s="19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89"/>
      <c r="C106" s="190"/>
      <c r="D106" s="191" t="s">
        <v>140</v>
      </c>
      <c r="E106" s="192"/>
      <c r="F106" s="192"/>
      <c r="G106" s="192"/>
      <c r="H106" s="192"/>
      <c r="I106" s="192"/>
      <c r="J106" s="193">
        <f>J272</f>
        <v>0</v>
      </c>
      <c r="K106" s="190"/>
      <c r="L106" s="19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3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141</v>
      </c>
      <c r="D113" s="39"/>
      <c r="E113" s="39"/>
      <c r="F113" s="39"/>
      <c r="G113" s="39"/>
      <c r="H113" s="39"/>
      <c r="I113" s="39"/>
      <c r="J113" s="39"/>
      <c r="K113" s="39"/>
      <c r="L113" s="63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3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9"/>
      <c r="E115" s="39"/>
      <c r="F115" s="39"/>
      <c r="G115" s="39"/>
      <c r="H115" s="39"/>
      <c r="I115" s="39"/>
      <c r="J115" s="39"/>
      <c r="K115" s="39"/>
      <c r="L115" s="63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184" t="str">
        <f>E7</f>
        <v>Revitalizace náměstí Míru v Tišnově, etapa 1</v>
      </c>
      <c r="F116" s="31"/>
      <c r="G116" s="31"/>
      <c r="H116" s="31"/>
      <c r="I116" s="39"/>
      <c r="J116" s="39"/>
      <c r="K116" s="39"/>
      <c r="L116" s="63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" customFormat="1" ht="12" customHeight="1">
      <c r="B117" s="20"/>
      <c r="C117" s="31" t="s">
        <v>124</v>
      </c>
      <c r="D117" s="21"/>
      <c r="E117" s="21"/>
      <c r="F117" s="21"/>
      <c r="G117" s="21"/>
      <c r="H117" s="21"/>
      <c r="I117" s="21"/>
      <c r="J117" s="21"/>
      <c r="K117" s="21"/>
      <c r="L117" s="19"/>
    </row>
    <row r="118" s="1" customFormat="1" ht="23.25" customHeight="1">
      <c r="B118" s="20"/>
      <c r="C118" s="21"/>
      <c r="D118" s="21"/>
      <c r="E118" s="184" t="s">
        <v>125</v>
      </c>
      <c r="F118" s="21"/>
      <c r="G118" s="21"/>
      <c r="H118" s="21"/>
      <c r="I118" s="21"/>
      <c r="J118" s="21"/>
      <c r="K118" s="21"/>
      <c r="L118" s="19"/>
    </row>
    <row r="119" s="1" customFormat="1" ht="12" customHeight="1">
      <c r="B119" s="20"/>
      <c r="C119" s="31" t="s">
        <v>126</v>
      </c>
      <c r="D119" s="21"/>
      <c r="E119" s="21"/>
      <c r="F119" s="21"/>
      <c r="G119" s="21"/>
      <c r="H119" s="21"/>
      <c r="I119" s="21"/>
      <c r="J119" s="21"/>
      <c r="K119" s="21"/>
      <c r="L119" s="19"/>
    </row>
    <row r="120" s="2" customFormat="1" ht="16.5" customHeight="1">
      <c r="A120" s="37"/>
      <c r="B120" s="38"/>
      <c r="C120" s="39"/>
      <c r="D120" s="39"/>
      <c r="E120" s="51" t="s">
        <v>127</v>
      </c>
      <c r="F120" s="39"/>
      <c r="G120" s="39"/>
      <c r="H120" s="39"/>
      <c r="I120" s="39"/>
      <c r="J120" s="39"/>
      <c r="K120" s="39"/>
      <c r="L120" s="63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128</v>
      </c>
      <c r="D121" s="39"/>
      <c r="E121" s="39"/>
      <c r="F121" s="39"/>
      <c r="G121" s="39"/>
      <c r="H121" s="39"/>
      <c r="I121" s="39"/>
      <c r="J121" s="39"/>
      <c r="K121" s="39"/>
      <c r="L121" s="63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6.5" customHeight="1">
      <c r="A122" s="37"/>
      <c r="B122" s="38"/>
      <c r="C122" s="39"/>
      <c r="D122" s="39"/>
      <c r="E122" s="76" t="str">
        <f>E13</f>
        <v>51A-V1 - SO 08A1 - Vodovod - V1</v>
      </c>
      <c r="F122" s="39"/>
      <c r="G122" s="39"/>
      <c r="H122" s="39"/>
      <c r="I122" s="39"/>
      <c r="J122" s="39"/>
      <c r="K122" s="39"/>
      <c r="L122" s="63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3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20</v>
      </c>
      <c r="D124" s="39"/>
      <c r="E124" s="39"/>
      <c r="F124" s="26" t="str">
        <f>F16</f>
        <v>Tišnov</v>
      </c>
      <c r="G124" s="39"/>
      <c r="H124" s="39"/>
      <c r="I124" s="31" t="s">
        <v>22</v>
      </c>
      <c r="J124" s="79" t="str">
        <f>IF(J16="","",J16)</f>
        <v>2. 5. 2024</v>
      </c>
      <c r="K124" s="39"/>
      <c r="L124" s="63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3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25.65" customHeight="1">
      <c r="A126" s="37"/>
      <c r="B126" s="38"/>
      <c r="C126" s="31" t="s">
        <v>24</v>
      </c>
      <c r="D126" s="39"/>
      <c r="E126" s="39"/>
      <c r="F126" s="26" t="str">
        <f>E19</f>
        <v>Město Tišnov, náměstí Míru 111, 666 01 Tišnov</v>
      </c>
      <c r="G126" s="39"/>
      <c r="H126" s="39"/>
      <c r="I126" s="31" t="s">
        <v>30</v>
      </c>
      <c r="J126" s="35" t="str">
        <f>E25</f>
        <v>Ing. Petr Velička autorizovaný architekt</v>
      </c>
      <c r="K126" s="39"/>
      <c r="L126" s="63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28</v>
      </c>
      <c r="D127" s="39"/>
      <c r="E127" s="39"/>
      <c r="F127" s="26" t="str">
        <f>IF(E22="","",E22)</f>
        <v>Vyplň údaj</v>
      </c>
      <c r="G127" s="39"/>
      <c r="H127" s="39"/>
      <c r="I127" s="31" t="s">
        <v>34</v>
      </c>
      <c r="J127" s="35" t="str">
        <f>E28</f>
        <v>Čiklová</v>
      </c>
      <c r="K127" s="39"/>
      <c r="L127" s="63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0.32" customHeight="1">
      <c r="A128" s="37"/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63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10" customFormat="1" ht="29.28" customHeight="1">
      <c r="A129" s="195"/>
      <c r="B129" s="196"/>
      <c r="C129" s="197" t="s">
        <v>142</v>
      </c>
      <c r="D129" s="198" t="s">
        <v>62</v>
      </c>
      <c r="E129" s="198" t="s">
        <v>58</v>
      </c>
      <c r="F129" s="198" t="s">
        <v>59</v>
      </c>
      <c r="G129" s="198" t="s">
        <v>143</v>
      </c>
      <c r="H129" s="198" t="s">
        <v>144</v>
      </c>
      <c r="I129" s="198" t="s">
        <v>145</v>
      </c>
      <c r="J129" s="198" t="s">
        <v>132</v>
      </c>
      <c r="K129" s="199" t="s">
        <v>146</v>
      </c>
      <c r="L129" s="200"/>
      <c r="M129" s="100" t="s">
        <v>1</v>
      </c>
      <c r="N129" s="101" t="s">
        <v>41</v>
      </c>
      <c r="O129" s="101" t="s">
        <v>147</v>
      </c>
      <c r="P129" s="101" t="s">
        <v>148</v>
      </c>
      <c r="Q129" s="101" t="s">
        <v>149</v>
      </c>
      <c r="R129" s="101" t="s">
        <v>150</v>
      </c>
      <c r="S129" s="101" t="s">
        <v>151</v>
      </c>
      <c r="T129" s="102" t="s">
        <v>152</v>
      </c>
      <c r="U129" s="195"/>
      <c r="V129" s="195"/>
      <c r="W129" s="195"/>
      <c r="X129" s="195"/>
      <c r="Y129" s="195"/>
      <c r="Z129" s="195"/>
      <c r="AA129" s="195"/>
      <c r="AB129" s="195"/>
      <c r="AC129" s="195"/>
      <c r="AD129" s="195"/>
      <c r="AE129" s="195"/>
    </row>
    <row r="130" s="2" customFormat="1" ht="22.8" customHeight="1">
      <c r="A130" s="37"/>
      <c r="B130" s="38"/>
      <c r="C130" s="107" t="s">
        <v>153</v>
      </c>
      <c r="D130" s="39"/>
      <c r="E130" s="39"/>
      <c r="F130" s="39"/>
      <c r="G130" s="39"/>
      <c r="H130" s="39"/>
      <c r="I130" s="39"/>
      <c r="J130" s="201">
        <f>BK130</f>
        <v>0</v>
      </c>
      <c r="K130" s="39"/>
      <c r="L130" s="43"/>
      <c r="M130" s="103"/>
      <c r="N130" s="202"/>
      <c r="O130" s="104"/>
      <c r="P130" s="203">
        <f>P131+P168+P173+P178+P267+P272</f>
        <v>0</v>
      </c>
      <c r="Q130" s="104"/>
      <c r="R130" s="203">
        <f>R131+R168+R173+R178+R267+R272</f>
        <v>0</v>
      </c>
      <c r="S130" s="104"/>
      <c r="T130" s="204">
        <f>T131+T168+T173+T178+T267+T272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76</v>
      </c>
      <c r="AU130" s="16" t="s">
        <v>134</v>
      </c>
      <c r="BK130" s="205">
        <f>BK131+BK168+BK173+BK178+BK267+BK272</f>
        <v>0</v>
      </c>
    </row>
    <row r="131" s="11" customFormat="1" ht="25.92" customHeight="1">
      <c r="A131" s="11"/>
      <c r="B131" s="206"/>
      <c r="C131" s="207"/>
      <c r="D131" s="208" t="s">
        <v>76</v>
      </c>
      <c r="E131" s="209" t="s">
        <v>84</v>
      </c>
      <c r="F131" s="209" t="s">
        <v>154</v>
      </c>
      <c r="G131" s="207"/>
      <c r="H131" s="207"/>
      <c r="I131" s="210"/>
      <c r="J131" s="211">
        <f>BK131</f>
        <v>0</v>
      </c>
      <c r="K131" s="207"/>
      <c r="L131" s="212"/>
      <c r="M131" s="213"/>
      <c r="N131" s="214"/>
      <c r="O131" s="214"/>
      <c r="P131" s="215">
        <f>SUM(P132:P167)</f>
        <v>0</v>
      </c>
      <c r="Q131" s="214"/>
      <c r="R131" s="215">
        <f>SUM(R132:R167)</f>
        <v>0</v>
      </c>
      <c r="S131" s="214"/>
      <c r="T131" s="216">
        <f>SUM(T132:T167)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217" t="s">
        <v>84</v>
      </c>
      <c r="AT131" s="218" t="s">
        <v>76</v>
      </c>
      <c r="AU131" s="218" t="s">
        <v>77</v>
      </c>
      <c r="AY131" s="217" t="s">
        <v>155</v>
      </c>
      <c r="BK131" s="219">
        <f>SUM(BK132:BK167)</f>
        <v>0</v>
      </c>
    </row>
    <row r="132" s="2" customFormat="1" ht="21.75" customHeight="1">
      <c r="A132" s="37"/>
      <c r="B132" s="38"/>
      <c r="C132" s="220" t="s">
        <v>84</v>
      </c>
      <c r="D132" s="220" t="s">
        <v>156</v>
      </c>
      <c r="E132" s="221" t="s">
        <v>157</v>
      </c>
      <c r="F132" s="222" t="s">
        <v>158</v>
      </c>
      <c r="G132" s="223" t="s">
        <v>159</v>
      </c>
      <c r="H132" s="224">
        <v>41.039999999999999</v>
      </c>
      <c r="I132" s="225"/>
      <c r="J132" s="226">
        <f>ROUND(I132*H132,2)</f>
        <v>0</v>
      </c>
      <c r="K132" s="222" t="s">
        <v>160</v>
      </c>
      <c r="L132" s="43"/>
      <c r="M132" s="227" t="s">
        <v>1</v>
      </c>
      <c r="N132" s="228" t="s">
        <v>44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1" t="s">
        <v>161</v>
      </c>
      <c r="AT132" s="231" t="s">
        <v>156</v>
      </c>
      <c r="AU132" s="231" t="s">
        <v>84</v>
      </c>
      <c r="AY132" s="16" t="s">
        <v>155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6" t="s">
        <v>161</v>
      </c>
      <c r="BK132" s="232">
        <f>ROUND(I132*H132,2)</f>
        <v>0</v>
      </c>
      <c r="BL132" s="16" t="s">
        <v>161</v>
      </c>
      <c r="BM132" s="231" t="s">
        <v>162</v>
      </c>
    </row>
    <row r="133" s="2" customFormat="1">
      <c r="A133" s="37"/>
      <c r="B133" s="38"/>
      <c r="C133" s="39"/>
      <c r="D133" s="233" t="s">
        <v>163</v>
      </c>
      <c r="E133" s="39"/>
      <c r="F133" s="234" t="s">
        <v>158</v>
      </c>
      <c r="G133" s="39"/>
      <c r="H133" s="39"/>
      <c r="I133" s="235"/>
      <c r="J133" s="39"/>
      <c r="K133" s="39"/>
      <c r="L133" s="43"/>
      <c r="M133" s="236"/>
      <c r="N133" s="237"/>
      <c r="O133" s="91"/>
      <c r="P133" s="91"/>
      <c r="Q133" s="91"/>
      <c r="R133" s="91"/>
      <c r="S133" s="91"/>
      <c r="T133" s="92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163</v>
      </c>
      <c r="AU133" s="16" t="s">
        <v>84</v>
      </c>
    </row>
    <row r="134" s="12" customFormat="1">
      <c r="A134" s="12"/>
      <c r="B134" s="238"/>
      <c r="C134" s="239"/>
      <c r="D134" s="233" t="s">
        <v>164</v>
      </c>
      <c r="E134" s="240" t="s">
        <v>1</v>
      </c>
      <c r="F134" s="241" t="s">
        <v>165</v>
      </c>
      <c r="G134" s="239"/>
      <c r="H134" s="240" t="s">
        <v>1</v>
      </c>
      <c r="I134" s="242"/>
      <c r="J134" s="239"/>
      <c r="K134" s="239"/>
      <c r="L134" s="243"/>
      <c r="M134" s="244"/>
      <c r="N134" s="245"/>
      <c r="O134" s="245"/>
      <c r="P134" s="245"/>
      <c r="Q134" s="245"/>
      <c r="R134" s="245"/>
      <c r="S134" s="245"/>
      <c r="T134" s="246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47" t="s">
        <v>164</v>
      </c>
      <c r="AU134" s="247" t="s">
        <v>84</v>
      </c>
      <c r="AV134" s="12" t="s">
        <v>84</v>
      </c>
      <c r="AW134" s="12" t="s">
        <v>33</v>
      </c>
      <c r="AX134" s="12" t="s">
        <v>77</v>
      </c>
      <c r="AY134" s="247" t="s">
        <v>155</v>
      </c>
    </row>
    <row r="135" s="13" customFormat="1">
      <c r="A135" s="13"/>
      <c r="B135" s="248"/>
      <c r="C135" s="249"/>
      <c r="D135" s="233" t="s">
        <v>164</v>
      </c>
      <c r="E135" s="250" t="s">
        <v>1</v>
      </c>
      <c r="F135" s="251" t="s">
        <v>166</v>
      </c>
      <c r="G135" s="249"/>
      <c r="H135" s="252">
        <v>41.039999999999999</v>
      </c>
      <c r="I135" s="253"/>
      <c r="J135" s="249"/>
      <c r="K135" s="249"/>
      <c r="L135" s="254"/>
      <c r="M135" s="255"/>
      <c r="N135" s="256"/>
      <c r="O135" s="256"/>
      <c r="P135" s="256"/>
      <c r="Q135" s="256"/>
      <c r="R135" s="256"/>
      <c r="S135" s="256"/>
      <c r="T135" s="25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8" t="s">
        <v>164</v>
      </c>
      <c r="AU135" s="258" t="s">
        <v>84</v>
      </c>
      <c r="AV135" s="13" t="s">
        <v>86</v>
      </c>
      <c r="AW135" s="13" t="s">
        <v>33</v>
      </c>
      <c r="AX135" s="13" t="s">
        <v>84</v>
      </c>
      <c r="AY135" s="258" t="s">
        <v>155</v>
      </c>
    </row>
    <row r="136" s="2" customFormat="1" ht="21.75" customHeight="1">
      <c r="A136" s="37"/>
      <c r="B136" s="38"/>
      <c r="C136" s="220" t="s">
        <v>86</v>
      </c>
      <c r="D136" s="220" t="s">
        <v>156</v>
      </c>
      <c r="E136" s="221" t="s">
        <v>167</v>
      </c>
      <c r="F136" s="222" t="s">
        <v>168</v>
      </c>
      <c r="G136" s="223" t="s">
        <v>159</v>
      </c>
      <c r="H136" s="224">
        <v>41.039999999999999</v>
      </c>
      <c r="I136" s="225"/>
      <c r="J136" s="226">
        <f>ROUND(I136*H136,2)</f>
        <v>0</v>
      </c>
      <c r="K136" s="222" t="s">
        <v>160</v>
      </c>
      <c r="L136" s="43"/>
      <c r="M136" s="227" t="s">
        <v>1</v>
      </c>
      <c r="N136" s="228" t="s">
        <v>44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1" t="s">
        <v>161</v>
      </c>
      <c r="AT136" s="231" t="s">
        <v>156</v>
      </c>
      <c r="AU136" s="231" t="s">
        <v>84</v>
      </c>
      <c r="AY136" s="16" t="s">
        <v>155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6" t="s">
        <v>161</v>
      </c>
      <c r="BK136" s="232">
        <f>ROUND(I136*H136,2)</f>
        <v>0</v>
      </c>
      <c r="BL136" s="16" t="s">
        <v>161</v>
      </c>
      <c r="BM136" s="231" t="s">
        <v>169</v>
      </c>
    </row>
    <row r="137" s="2" customFormat="1">
      <c r="A137" s="37"/>
      <c r="B137" s="38"/>
      <c r="C137" s="39"/>
      <c r="D137" s="233" t="s">
        <v>163</v>
      </c>
      <c r="E137" s="39"/>
      <c r="F137" s="234" t="s">
        <v>168</v>
      </c>
      <c r="G137" s="39"/>
      <c r="H137" s="39"/>
      <c r="I137" s="235"/>
      <c r="J137" s="39"/>
      <c r="K137" s="39"/>
      <c r="L137" s="43"/>
      <c r="M137" s="236"/>
      <c r="N137" s="237"/>
      <c r="O137" s="91"/>
      <c r="P137" s="91"/>
      <c r="Q137" s="91"/>
      <c r="R137" s="91"/>
      <c r="S137" s="91"/>
      <c r="T137" s="92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163</v>
      </c>
      <c r="AU137" s="16" t="s">
        <v>84</v>
      </c>
    </row>
    <row r="138" s="2" customFormat="1" ht="21.75" customHeight="1">
      <c r="A138" s="37"/>
      <c r="B138" s="38"/>
      <c r="C138" s="220" t="s">
        <v>94</v>
      </c>
      <c r="D138" s="220" t="s">
        <v>156</v>
      </c>
      <c r="E138" s="221" t="s">
        <v>170</v>
      </c>
      <c r="F138" s="222" t="s">
        <v>171</v>
      </c>
      <c r="G138" s="223" t="s">
        <v>172</v>
      </c>
      <c r="H138" s="224">
        <v>4.5</v>
      </c>
      <c r="I138" s="225"/>
      <c r="J138" s="226">
        <f>ROUND(I138*H138,2)</f>
        <v>0</v>
      </c>
      <c r="K138" s="222" t="s">
        <v>160</v>
      </c>
      <c r="L138" s="43"/>
      <c r="M138" s="227" t="s">
        <v>1</v>
      </c>
      <c r="N138" s="228" t="s">
        <v>44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1" t="s">
        <v>161</v>
      </c>
      <c r="AT138" s="231" t="s">
        <v>156</v>
      </c>
      <c r="AU138" s="231" t="s">
        <v>84</v>
      </c>
      <c r="AY138" s="16" t="s">
        <v>155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6" t="s">
        <v>161</v>
      </c>
      <c r="BK138" s="232">
        <f>ROUND(I138*H138,2)</f>
        <v>0</v>
      </c>
      <c r="BL138" s="16" t="s">
        <v>161</v>
      </c>
      <c r="BM138" s="231" t="s">
        <v>173</v>
      </c>
    </row>
    <row r="139" s="2" customFormat="1">
      <c r="A139" s="37"/>
      <c r="B139" s="38"/>
      <c r="C139" s="39"/>
      <c r="D139" s="233" t="s">
        <v>163</v>
      </c>
      <c r="E139" s="39"/>
      <c r="F139" s="234" t="s">
        <v>171</v>
      </c>
      <c r="G139" s="39"/>
      <c r="H139" s="39"/>
      <c r="I139" s="235"/>
      <c r="J139" s="39"/>
      <c r="K139" s="39"/>
      <c r="L139" s="43"/>
      <c r="M139" s="236"/>
      <c r="N139" s="237"/>
      <c r="O139" s="91"/>
      <c r="P139" s="91"/>
      <c r="Q139" s="91"/>
      <c r="R139" s="91"/>
      <c r="S139" s="91"/>
      <c r="T139" s="92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163</v>
      </c>
      <c r="AU139" s="16" t="s">
        <v>84</v>
      </c>
    </row>
    <row r="140" s="12" customFormat="1">
      <c r="A140" s="12"/>
      <c r="B140" s="238"/>
      <c r="C140" s="239"/>
      <c r="D140" s="233" t="s">
        <v>164</v>
      </c>
      <c r="E140" s="240" t="s">
        <v>1</v>
      </c>
      <c r="F140" s="241" t="s">
        <v>174</v>
      </c>
      <c r="G140" s="239"/>
      <c r="H140" s="240" t="s">
        <v>1</v>
      </c>
      <c r="I140" s="242"/>
      <c r="J140" s="239"/>
      <c r="K140" s="239"/>
      <c r="L140" s="243"/>
      <c r="M140" s="244"/>
      <c r="N140" s="245"/>
      <c r="O140" s="245"/>
      <c r="P140" s="245"/>
      <c r="Q140" s="245"/>
      <c r="R140" s="245"/>
      <c r="S140" s="245"/>
      <c r="T140" s="246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47" t="s">
        <v>164</v>
      </c>
      <c r="AU140" s="247" t="s">
        <v>84</v>
      </c>
      <c r="AV140" s="12" t="s">
        <v>84</v>
      </c>
      <c r="AW140" s="12" t="s">
        <v>33</v>
      </c>
      <c r="AX140" s="12" t="s">
        <v>77</v>
      </c>
      <c r="AY140" s="247" t="s">
        <v>155</v>
      </c>
    </row>
    <row r="141" s="13" customFormat="1">
      <c r="A141" s="13"/>
      <c r="B141" s="248"/>
      <c r="C141" s="249"/>
      <c r="D141" s="233" t="s">
        <v>164</v>
      </c>
      <c r="E141" s="250" t="s">
        <v>1</v>
      </c>
      <c r="F141" s="251" t="s">
        <v>175</v>
      </c>
      <c r="G141" s="249"/>
      <c r="H141" s="252">
        <v>4.5</v>
      </c>
      <c r="I141" s="253"/>
      <c r="J141" s="249"/>
      <c r="K141" s="249"/>
      <c r="L141" s="254"/>
      <c r="M141" s="255"/>
      <c r="N141" s="256"/>
      <c r="O141" s="256"/>
      <c r="P141" s="256"/>
      <c r="Q141" s="256"/>
      <c r="R141" s="256"/>
      <c r="S141" s="256"/>
      <c r="T141" s="25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8" t="s">
        <v>164</v>
      </c>
      <c r="AU141" s="258" t="s">
        <v>84</v>
      </c>
      <c r="AV141" s="13" t="s">
        <v>86</v>
      </c>
      <c r="AW141" s="13" t="s">
        <v>33</v>
      </c>
      <c r="AX141" s="13" t="s">
        <v>84</v>
      </c>
      <c r="AY141" s="258" t="s">
        <v>155</v>
      </c>
    </row>
    <row r="142" s="2" customFormat="1" ht="21.75" customHeight="1">
      <c r="A142" s="37"/>
      <c r="B142" s="38"/>
      <c r="C142" s="220" t="s">
        <v>161</v>
      </c>
      <c r="D142" s="220" t="s">
        <v>156</v>
      </c>
      <c r="E142" s="221" t="s">
        <v>176</v>
      </c>
      <c r="F142" s="222" t="s">
        <v>177</v>
      </c>
      <c r="G142" s="223" t="s">
        <v>172</v>
      </c>
      <c r="H142" s="224">
        <v>4.5</v>
      </c>
      <c r="I142" s="225"/>
      <c r="J142" s="226">
        <f>ROUND(I142*H142,2)</f>
        <v>0</v>
      </c>
      <c r="K142" s="222" t="s">
        <v>160</v>
      </c>
      <c r="L142" s="43"/>
      <c r="M142" s="227" t="s">
        <v>1</v>
      </c>
      <c r="N142" s="228" t="s">
        <v>44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1" t="s">
        <v>161</v>
      </c>
      <c r="AT142" s="231" t="s">
        <v>156</v>
      </c>
      <c r="AU142" s="231" t="s">
        <v>84</v>
      </c>
      <c r="AY142" s="16" t="s">
        <v>155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6" t="s">
        <v>161</v>
      </c>
      <c r="BK142" s="232">
        <f>ROUND(I142*H142,2)</f>
        <v>0</v>
      </c>
      <c r="BL142" s="16" t="s">
        <v>161</v>
      </c>
      <c r="BM142" s="231" t="s">
        <v>178</v>
      </c>
    </row>
    <row r="143" s="2" customFormat="1">
      <c r="A143" s="37"/>
      <c r="B143" s="38"/>
      <c r="C143" s="39"/>
      <c r="D143" s="233" t="s">
        <v>163</v>
      </c>
      <c r="E143" s="39"/>
      <c r="F143" s="234" t="s">
        <v>177</v>
      </c>
      <c r="G143" s="39"/>
      <c r="H143" s="39"/>
      <c r="I143" s="235"/>
      <c r="J143" s="39"/>
      <c r="K143" s="39"/>
      <c r="L143" s="43"/>
      <c r="M143" s="236"/>
      <c r="N143" s="237"/>
      <c r="O143" s="91"/>
      <c r="P143" s="91"/>
      <c r="Q143" s="91"/>
      <c r="R143" s="91"/>
      <c r="S143" s="91"/>
      <c r="T143" s="92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163</v>
      </c>
      <c r="AU143" s="16" t="s">
        <v>84</v>
      </c>
    </row>
    <row r="144" s="2" customFormat="1" ht="16.5" customHeight="1">
      <c r="A144" s="37"/>
      <c r="B144" s="38"/>
      <c r="C144" s="220" t="s">
        <v>179</v>
      </c>
      <c r="D144" s="220" t="s">
        <v>156</v>
      </c>
      <c r="E144" s="221" t="s">
        <v>180</v>
      </c>
      <c r="F144" s="222" t="s">
        <v>181</v>
      </c>
      <c r="G144" s="223" t="s">
        <v>159</v>
      </c>
      <c r="H144" s="224">
        <v>41.039999999999999</v>
      </c>
      <c r="I144" s="225"/>
      <c r="J144" s="226">
        <f>ROUND(I144*H144,2)</f>
        <v>0</v>
      </c>
      <c r="K144" s="222" t="s">
        <v>160</v>
      </c>
      <c r="L144" s="43"/>
      <c r="M144" s="227" t="s">
        <v>1</v>
      </c>
      <c r="N144" s="228" t="s">
        <v>44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1" t="s">
        <v>161</v>
      </c>
      <c r="AT144" s="231" t="s">
        <v>156</v>
      </c>
      <c r="AU144" s="231" t="s">
        <v>84</v>
      </c>
      <c r="AY144" s="16" t="s">
        <v>155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6" t="s">
        <v>161</v>
      </c>
      <c r="BK144" s="232">
        <f>ROUND(I144*H144,2)</f>
        <v>0</v>
      </c>
      <c r="BL144" s="16" t="s">
        <v>161</v>
      </c>
      <c r="BM144" s="231" t="s">
        <v>182</v>
      </c>
    </row>
    <row r="145" s="2" customFormat="1">
      <c r="A145" s="37"/>
      <c r="B145" s="38"/>
      <c r="C145" s="39"/>
      <c r="D145" s="233" t="s">
        <v>163</v>
      </c>
      <c r="E145" s="39"/>
      <c r="F145" s="234" t="s">
        <v>181</v>
      </c>
      <c r="G145" s="39"/>
      <c r="H145" s="39"/>
      <c r="I145" s="235"/>
      <c r="J145" s="39"/>
      <c r="K145" s="39"/>
      <c r="L145" s="43"/>
      <c r="M145" s="236"/>
      <c r="N145" s="237"/>
      <c r="O145" s="91"/>
      <c r="P145" s="91"/>
      <c r="Q145" s="91"/>
      <c r="R145" s="91"/>
      <c r="S145" s="91"/>
      <c r="T145" s="92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163</v>
      </c>
      <c r="AU145" s="16" t="s">
        <v>84</v>
      </c>
    </row>
    <row r="146" s="2" customFormat="1" ht="21.75" customHeight="1">
      <c r="A146" s="37"/>
      <c r="B146" s="38"/>
      <c r="C146" s="220" t="s">
        <v>183</v>
      </c>
      <c r="D146" s="220" t="s">
        <v>156</v>
      </c>
      <c r="E146" s="221" t="s">
        <v>184</v>
      </c>
      <c r="F146" s="222" t="s">
        <v>185</v>
      </c>
      <c r="G146" s="223" t="s">
        <v>159</v>
      </c>
      <c r="H146" s="224">
        <v>41.039999999999999</v>
      </c>
      <c r="I146" s="225"/>
      <c r="J146" s="226">
        <f>ROUND(I146*H146,2)</f>
        <v>0</v>
      </c>
      <c r="K146" s="222" t="s">
        <v>160</v>
      </c>
      <c r="L146" s="43"/>
      <c r="M146" s="227" t="s">
        <v>1</v>
      </c>
      <c r="N146" s="228" t="s">
        <v>44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1" t="s">
        <v>161</v>
      </c>
      <c r="AT146" s="231" t="s">
        <v>156</v>
      </c>
      <c r="AU146" s="231" t="s">
        <v>84</v>
      </c>
      <c r="AY146" s="16" t="s">
        <v>155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6" t="s">
        <v>161</v>
      </c>
      <c r="BK146" s="232">
        <f>ROUND(I146*H146,2)</f>
        <v>0</v>
      </c>
      <c r="BL146" s="16" t="s">
        <v>161</v>
      </c>
      <c r="BM146" s="231" t="s">
        <v>186</v>
      </c>
    </row>
    <row r="147" s="2" customFormat="1">
      <c r="A147" s="37"/>
      <c r="B147" s="38"/>
      <c r="C147" s="39"/>
      <c r="D147" s="233" t="s">
        <v>163</v>
      </c>
      <c r="E147" s="39"/>
      <c r="F147" s="234" t="s">
        <v>185</v>
      </c>
      <c r="G147" s="39"/>
      <c r="H147" s="39"/>
      <c r="I147" s="235"/>
      <c r="J147" s="39"/>
      <c r="K147" s="39"/>
      <c r="L147" s="43"/>
      <c r="M147" s="236"/>
      <c r="N147" s="237"/>
      <c r="O147" s="91"/>
      <c r="P147" s="91"/>
      <c r="Q147" s="91"/>
      <c r="R147" s="91"/>
      <c r="S147" s="91"/>
      <c r="T147" s="92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163</v>
      </c>
      <c r="AU147" s="16" t="s">
        <v>84</v>
      </c>
    </row>
    <row r="148" s="12" customFormat="1">
      <c r="A148" s="12"/>
      <c r="B148" s="238"/>
      <c r="C148" s="239"/>
      <c r="D148" s="233" t="s">
        <v>164</v>
      </c>
      <c r="E148" s="240" t="s">
        <v>1</v>
      </c>
      <c r="F148" s="241" t="s">
        <v>187</v>
      </c>
      <c r="G148" s="239"/>
      <c r="H148" s="240" t="s">
        <v>1</v>
      </c>
      <c r="I148" s="242"/>
      <c r="J148" s="239"/>
      <c r="K148" s="239"/>
      <c r="L148" s="243"/>
      <c r="M148" s="244"/>
      <c r="N148" s="245"/>
      <c r="O148" s="245"/>
      <c r="P148" s="245"/>
      <c r="Q148" s="245"/>
      <c r="R148" s="245"/>
      <c r="S148" s="245"/>
      <c r="T148" s="246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47" t="s">
        <v>164</v>
      </c>
      <c r="AU148" s="247" t="s">
        <v>84</v>
      </c>
      <c r="AV148" s="12" t="s">
        <v>84</v>
      </c>
      <c r="AW148" s="12" t="s">
        <v>33</v>
      </c>
      <c r="AX148" s="12" t="s">
        <v>77</v>
      </c>
      <c r="AY148" s="247" t="s">
        <v>155</v>
      </c>
    </row>
    <row r="149" s="13" customFormat="1">
      <c r="A149" s="13"/>
      <c r="B149" s="248"/>
      <c r="C149" s="249"/>
      <c r="D149" s="233" t="s">
        <v>164</v>
      </c>
      <c r="E149" s="250" t="s">
        <v>1</v>
      </c>
      <c r="F149" s="251" t="s">
        <v>166</v>
      </c>
      <c r="G149" s="249"/>
      <c r="H149" s="252">
        <v>41.039999999999999</v>
      </c>
      <c r="I149" s="253"/>
      <c r="J149" s="249"/>
      <c r="K149" s="249"/>
      <c r="L149" s="254"/>
      <c r="M149" s="255"/>
      <c r="N149" s="256"/>
      <c r="O149" s="256"/>
      <c r="P149" s="256"/>
      <c r="Q149" s="256"/>
      <c r="R149" s="256"/>
      <c r="S149" s="256"/>
      <c r="T149" s="25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8" t="s">
        <v>164</v>
      </c>
      <c r="AU149" s="258" t="s">
        <v>84</v>
      </c>
      <c r="AV149" s="13" t="s">
        <v>86</v>
      </c>
      <c r="AW149" s="13" t="s">
        <v>33</v>
      </c>
      <c r="AX149" s="13" t="s">
        <v>84</v>
      </c>
      <c r="AY149" s="258" t="s">
        <v>155</v>
      </c>
    </row>
    <row r="150" s="2" customFormat="1" ht="21.75" customHeight="1">
      <c r="A150" s="37"/>
      <c r="B150" s="38"/>
      <c r="C150" s="220" t="s">
        <v>188</v>
      </c>
      <c r="D150" s="220" t="s">
        <v>156</v>
      </c>
      <c r="E150" s="221" t="s">
        <v>189</v>
      </c>
      <c r="F150" s="222" t="s">
        <v>190</v>
      </c>
      <c r="G150" s="223" t="s">
        <v>159</v>
      </c>
      <c r="H150" s="224">
        <v>41.039999999999999</v>
      </c>
      <c r="I150" s="225"/>
      <c r="J150" s="226">
        <f>ROUND(I150*H150,2)</f>
        <v>0</v>
      </c>
      <c r="K150" s="222" t="s">
        <v>160</v>
      </c>
      <c r="L150" s="43"/>
      <c r="M150" s="227" t="s">
        <v>1</v>
      </c>
      <c r="N150" s="228" t="s">
        <v>44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1" t="s">
        <v>161</v>
      </c>
      <c r="AT150" s="231" t="s">
        <v>156</v>
      </c>
      <c r="AU150" s="231" t="s">
        <v>84</v>
      </c>
      <c r="AY150" s="16" t="s">
        <v>155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6" t="s">
        <v>161</v>
      </c>
      <c r="BK150" s="232">
        <f>ROUND(I150*H150,2)</f>
        <v>0</v>
      </c>
      <c r="BL150" s="16" t="s">
        <v>161</v>
      </c>
      <c r="BM150" s="231" t="s">
        <v>191</v>
      </c>
    </row>
    <row r="151" s="2" customFormat="1">
      <c r="A151" s="37"/>
      <c r="B151" s="38"/>
      <c r="C151" s="39"/>
      <c r="D151" s="233" t="s">
        <v>163</v>
      </c>
      <c r="E151" s="39"/>
      <c r="F151" s="234" t="s">
        <v>190</v>
      </c>
      <c r="G151" s="39"/>
      <c r="H151" s="39"/>
      <c r="I151" s="235"/>
      <c r="J151" s="39"/>
      <c r="K151" s="39"/>
      <c r="L151" s="43"/>
      <c r="M151" s="236"/>
      <c r="N151" s="237"/>
      <c r="O151" s="91"/>
      <c r="P151" s="91"/>
      <c r="Q151" s="91"/>
      <c r="R151" s="91"/>
      <c r="S151" s="91"/>
      <c r="T151" s="92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163</v>
      </c>
      <c r="AU151" s="16" t="s">
        <v>84</v>
      </c>
    </row>
    <row r="152" s="2" customFormat="1" ht="16.5" customHeight="1">
      <c r="A152" s="37"/>
      <c r="B152" s="38"/>
      <c r="C152" s="220" t="s">
        <v>192</v>
      </c>
      <c r="D152" s="220" t="s">
        <v>156</v>
      </c>
      <c r="E152" s="221" t="s">
        <v>193</v>
      </c>
      <c r="F152" s="222" t="s">
        <v>194</v>
      </c>
      <c r="G152" s="223" t="s">
        <v>159</v>
      </c>
      <c r="H152" s="224">
        <v>41.039999999999999</v>
      </c>
      <c r="I152" s="225"/>
      <c r="J152" s="226">
        <f>ROUND(I152*H152,2)</f>
        <v>0</v>
      </c>
      <c r="K152" s="222" t="s">
        <v>160</v>
      </c>
      <c r="L152" s="43"/>
      <c r="M152" s="227" t="s">
        <v>1</v>
      </c>
      <c r="N152" s="228" t="s">
        <v>44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1" t="s">
        <v>161</v>
      </c>
      <c r="AT152" s="231" t="s">
        <v>156</v>
      </c>
      <c r="AU152" s="231" t="s">
        <v>84</v>
      </c>
      <c r="AY152" s="16" t="s">
        <v>155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6" t="s">
        <v>161</v>
      </c>
      <c r="BK152" s="232">
        <f>ROUND(I152*H152,2)</f>
        <v>0</v>
      </c>
      <c r="BL152" s="16" t="s">
        <v>161</v>
      </c>
      <c r="BM152" s="231" t="s">
        <v>195</v>
      </c>
    </row>
    <row r="153" s="2" customFormat="1">
      <c r="A153" s="37"/>
      <c r="B153" s="38"/>
      <c r="C153" s="39"/>
      <c r="D153" s="233" t="s">
        <v>163</v>
      </c>
      <c r="E153" s="39"/>
      <c r="F153" s="234" t="s">
        <v>194</v>
      </c>
      <c r="G153" s="39"/>
      <c r="H153" s="39"/>
      <c r="I153" s="235"/>
      <c r="J153" s="39"/>
      <c r="K153" s="39"/>
      <c r="L153" s="43"/>
      <c r="M153" s="236"/>
      <c r="N153" s="237"/>
      <c r="O153" s="91"/>
      <c r="P153" s="91"/>
      <c r="Q153" s="91"/>
      <c r="R153" s="91"/>
      <c r="S153" s="91"/>
      <c r="T153" s="92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163</v>
      </c>
      <c r="AU153" s="16" t="s">
        <v>84</v>
      </c>
    </row>
    <row r="154" s="2" customFormat="1" ht="24.15" customHeight="1">
      <c r="A154" s="37"/>
      <c r="B154" s="38"/>
      <c r="C154" s="220" t="s">
        <v>196</v>
      </c>
      <c r="D154" s="220" t="s">
        <v>156</v>
      </c>
      <c r="E154" s="221" t="s">
        <v>197</v>
      </c>
      <c r="F154" s="222" t="s">
        <v>198</v>
      </c>
      <c r="G154" s="223" t="s">
        <v>159</v>
      </c>
      <c r="H154" s="224">
        <v>9.4800000000000004</v>
      </c>
      <c r="I154" s="225"/>
      <c r="J154" s="226">
        <f>ROUND(I154*H154,2)</f>
        <v>0</v>
      </c>
      <c r="K154" s="222" t="s">
        <v>160</v>
      </c>
      <c r="L154" s="43"/>
      <c r="M154" s="227" t="s">
        <v>1</v>
      </c>
      <c r="N154" s="228" t="s">
        <v>44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1" t="s">
        <v>161</v>
      </c>
      <c r="AT154" s="231" t="s">
        <v>156</v>
      </c>
      <c r="AU154" s="231" t="s">
        <v>84</v>
      </c>
      <c r="AY154" s="16" t="s">
        <v>155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6" t="s">
        <v>161</v>
      </c>
      <c r="BK154" s="232">
        <f>ROUND(I154*H154,2)</f>
        <v>0</v>
      </c>
      <c r="BL154" s="16" t="s">
        <v>161</v>
      </c>
      <c r="BM154" s="231" t="s">
        <v>199</v>
      </c>
    </row>
    <row r="155" s="2" customFormat="1">
      <c r="A155" s="37"/>
      <c r="B155" s="38"/>
      <c r="C155" s="39"/>
      <c r="D155" s="233" t="s">
        <v>163</v>
      </c>
      <c r="E155" s="39"/>
      <c r="F155" s="234" t="s">
        <v>198</v>
      </c>
      <c r="G155" s="39"/>
      <c r="H155" s="39"/>
      <c r="I155" s="235"/>
      <c r="J155" s="39"/>
      <c r="K155" s="39"/>
      <c r="L155" s="43"/>
      <c r="M155" s="236"/>
      <c r="N155" s="237"/>
      <c r="O155" s="91"/>
      <c r="P155" s="91"/>
      <c r="Q155" s="91"/>
      <c r="R155" s="91"/>
      <c r="S155" s="91"/>
      <c r="T155" s="92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163</v>
      </c>
      <c r="AU155" s="16" t="s">
        <v>84</v>
      </c>
    </row>
    <row r="156" s="12" customFormat="1">
      <c r="A156" s="12"/>
      <c r="B156" s="238"/>
      <c r="C156" s="239"/>
      <c r="D156" s="233" t="s">
        <v>164</v>
      </c>
      <c r="E156" s="240" t="s">
        <v>1</v>
      </c>
      <c r="F156" s="241" t="s">
        <v>174</v>
      </c>
      <c r="G156" s="239"/>
      <c r="H156" s="240" t="s">
        <v>1</v>
      </c>
      <c r="I156" s="242"/>
      <c r="J156" s="239"/>
      <c r="K156" s="239"/>
      <c r="L156" s="243"/>
      <c r="M156" s="244"/>
      <c r="N156" s="245"/>
      <c r="O156" s="245"/>
      <c r="P156" s="245"/>
      <c r="Q156" s="245"/>
      <c r="R156" s="245"/>
      <c r="S156" s="245"/>
      <c r="T156" s="246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47" t="s">
        <v>164</v>
      </c>
      <c r="AU156" s="247" t="s">
        <v>84</v>
      </c>
      <c r="AV156" s="12" t="s">
        <v>84</v>
      </c>
      <c r="AW156" s="12" t="s">
        <v>33</v>
      </c>
      <c r="AX156" s="12" t="s">
        <v>77</v>
      </c>
      <c r="AY156" s="247" t="s">
        <v>155</v>
      </c>
    </row>
    <row r="157" s="13" customFormat="1">
      <c r="A157" s="13"/>
      <c r="B157" s="248"/>
      <c r="C157" s="249"/>
      <c r="D157" s="233" t="s">
        <v>164</v>
      </c>
      <c r="E157" s="250" t="s">
        <v>1</v>
      </c>
      <c r="F157" s="251" t="s">
        <v>200</v>
      </c>
      <c r="G157" s="249"/>
      <c r="H157" s="252">
        <v>9.4800000000000004</v>
      </c>
      <c r="I157" s="253"/>
      <c r="J157" s="249"/>
      <c r="K157" s="249"/>
      <c r="L157" s="254"/>
      <c r="M157" s="255"/>
      <c r="N157" s="256"/>
      <c r="O157" s="256"/>
      <c r="P157" s="256"/>
      <c r="Q157" s="256"/>
      <c r="R157" s="256"/>
      <c r="S157" s="256"/>
      <c r="T157" s="25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8" t="s">
        <v>164</v>
      </c>
      <c r="AU157" s="258" t="s">
        <v>84</v>
      </c>
      <c r="AV157" s="13" t="s">
        <v>86</v>
      </c>
      <c r="AW157" s="13" t="s">
        <v>33</v>
      </c>
      <c r="AX157" s="13" t="s">
        <v>84</v>
      </c>
      <c r="AY157" s="258" t="s">
        <v>155</v>
      </c>
    </row>
    <row r="158" s="2" customFormat="1" ht="24.15" customHeight="1">
      <c r="A158" s="37"/>
      <c r="B158" s="38"/>
      <c r="C158" s="220" t="s">
        <v>201</v>
      </c>
      <c r="D158" s="220" t="s">
        <v>156</v>
      </c>
      <c r="E158" s="221" t="s">
        <v>202</v>
      </c>
      <c r="F158" s="222" t="s">
        <v>203</v>
      </c>
      <c r="G158" s="223" t="s">
        <v>159</v>
      </c>
      <c r="H158" s="224">
        <v>24.93</v>
      </c>
      <c r="I158" s="225"/>
      <c r="J158" s="226">
        <f>ROUND(I158*H158,2)</f>
        <v>0</v>
      </c>
      <c r="K158" s="222" t="s">
        <v>160</v>
      </c>
      <c r="L158" s="43"/>
      <c r="M158" s="227" t="s">
        <v>1</v>
      </c>
      <c r="N158" s="228" t="s">
        <v>44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1" t="s">
        <v>161</v>
      </c>
      <c r="AT158" s="231" t="s">
        <v>156</v>
      </c>
      <c r="AU158" s="231" t="s">
        <v>84</v>
      </c>
      <c r="AY158" s="16" t="s">
        <v>155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6" t="s">
        <v>161</v>
      </c>
      <c r="BK158" s="232">
        <f>ROUND(I158*H158,2)</f>
        <v>0</v>
      </c>
      <c r="BL158" s="16" t="s">
        <v>161</v>
      </c>
      <c r="BM158" s="231" t="s">
        <v>204</v>
      </c>
    </row>
    <row r="159" s="2" customFormat="1">
      <c r="A159" s="37"/>
      <c r="B159" s="38"/>
      <c r="C159" s="39"/>
      <c r="D159" s="233" t="s">
        <v>163</v>
      </c>
      <c r="E159" s="39"/>
      <c r="F159" s="234" t="s">
        <v>203</v>
      </c>
      <c r="G159" s="39"/>
      <c r="H159" s="39"/>
      <c r="I159" s="235"/>
      <c r="J159" s="39"/>
      <c r="K159" s="39"/>
      <c r="L159" s="43"/>
      <c r="M159" s="236"/>
      <c r="N159" s="237"/>
      <c r="O159" s="91"/>
      <c r="P159" s="91"/>
      <c r="Q159" s="91"/>
      <c r="R159" s="91"/>
      <c r="S159" s="91"/>
      <c r="T159" s="92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163</v>
      </c>
      <c r="AU159" s="16" t="s">
        <v>84</v>
      </c>
    </row>
    <row r="160" s="12" customFormat="1">
      <c r="A160" s="12"/>
      <c r="B160" s="238"/>
      <c r="C160" s="239"/>
      <c r="D160" s="233" t="s">
        <v>164</v>
      </c>
      <c r="E160" s="240" t="s">
        <v>1</v>
      </c>
      <c r="F160" s="241" t="s">
        <v>165</v>
      </c>
      <c r="G160" s="239"/>
      <c r="H160" s="240" t="s">
        <v>1</v>
      </c>
      <c r="I160" s="242"/>
      <c r="J160" s="239"/>
      <c r="K160" s="239"/>
      <c r="L160" s="243"/>
      <c r="M160" s="244"/>
      <c r="N160" s="245"/>
      <c r="O160" s="245"/>
      <c r="P160" s="245"/>
      <c r="Q160" s="245"/>
      <c r="R160" s="245"/>
      <c r="S160" s="245"/>
      <c r="T160" s="246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47" t="s">
        <v>164</v>
      </c>
      <c r="AU160" s="247" t="s">
        <v>84</v>
      </c>
      <c r="AV160" s="12" t="s">
        <v>84</v>
      </c>
      <c r="AW160" s="12" t="s">
        <v>33</v>
      </c>
      <c r="AX160" s="12" t="s">
        <v>77</v>
      </c>
      <c r="AY160" s="247" t="s">
        <v>155</v>
      </c>
    </row>
    <row r="161" s="13" customFormat="1">
      <c r="A161" s="13"/>
      <c r="B161" s="248"/>
      <c r="C161" s="249"/>
      <c r="D161" s="233" t="s">
        <v>164</v>
      </c>
      <c r="E161" s="250" t="s">
        <v>1</v>
      </c>
      <c r="F161" s="251" t="s">
        <v>205</v>
      </c>
      <c r="G161" s="249"/>
      <c r="H161" s="252">
        <v>24.93</v>
      </c>
      <c r="I161" s="253"/>
      <c r="J161" s="249"/>
      <c r="K161" s="249"/>
      <c r="L161" s="254"/>
      <c r="M161" s="255"/>
      <c r="N161" s="256"/>
      <c r="O161" s="256"/>
      <c r="P161" s="256"/>
      <c r="Q161" s="256"/>
      <c r="R161" s="256"/>
      <c r="S161" s="256"/>
      <c r="T161" s="25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8" t="s">
        <v>164</v>
      </c>
      <c r="AU161" s="258" t="s">
        <v>84</v>
      </c>
      <c r="AV161" s="13" t="s">
        <v>86</v>
      </c>
      <c r="AW161" s="13" t="s">
        <v>33</v>
      </c>
      <c r="AX161" s="13" t="s">
        <v>84</v>
      </c>
      <c r="AY161" s="258" t="s">
        <v>155</v>
      </c>
    </row>
    <row r="162" s="2" customFormat="1" ht="16.5" customHeight="1">
      <c r="A162" s="37"/>
      <c r="B162" s="38"/>
      <c r="C162" s="220" t="s">
        <v>206</v>
      </c>
      <c r="D162" s="220" t="s">
        <v>156</v>
      </c>
      <c r="E162" s="221" t="s">
        <v>207</v>
      </c>
      <c r="F162" s="222" t="s">
        <v>208</v>
      </c>
      <c r="G162" s="223" t="s">
        <v>209</v>
      </c>
      <c r="H162" s="224">
        <v>61.560000000000002</v>
      </c>
      <c r="I162" s="225"/>
      <c r="J162" s="226">
        <f>ROUND(I162*H162,2)</f>
        <v>0</v>
      </c>
      <c r="K162" s="222" t="s">
        <v>160</v>
      </c>
      <c r="L162" s="43"/>
      <c r="M162" s="227" t="s">
        <v>1</v>
      </c>
      <c r="N162" s="228" t="s">
        <v>44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1" t="s">
        <v>161</v>
      </c>
      <c r="AT162" s="231" t="s">
        <v>156</v>
      </c>
      <c r="AU162" s="231" t="s">
        <v>84</v>
      </c>
      <c r="AY162" s="16" t="s">
        <v>155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6" t="s">
        <v>161</v>
      </c>
      <c r="BK162" s="232">
        <f>ROUND(I162*H162,2)</f>
        <v>0</v>
      </c>
      <c r="BL162" s="16" t="s">
        <v>161</v>
      </c>
      <c r="BM162" s="231" t="s">
        <v>210</v>
      </c>
    </row>
    <row r="163" s="2" customFormat="1">
      <c r="A163" s="37"/>
      <c r="B163" s="38"/>
      <c r="C163" s="39"/>
      <c r="D163" s="233" t="s">
        <v>163</v>
      </c>
      <c r="E163" s="39"/>
      <c r="F163" s="234" t="s">
        <v>208</v>
      </c>
      <c r="G163" s="39"/>
      <c r="H163" s="39"/>
      <c r="I163" s="235"/>
      <c r="J163" s="39"/>
      <c r="K163" s="39"/>
      <c r="L163" s="43"/>
      <c r="M163" s="236"/>
      <c r="N163" s="237"/>
      <c r="O163" s="91"/>
      <c r="P163" s="91"/>
      <c r="Q163" s="91"/>
      <c r="R163" s="91"/>
      <c r="S163" s="91"/>
      <c r="T163" s="92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163</v>
      </c>
      <c r="AU163" s="16" t="s">
        <v>84</v>
      </c>
    </row>
    <row r="164" s="12" customFormat="1">
      <c r="A164" s="12"/>
      <c r="B164" s="238"/>
      <c r="C164" s="239"/>
      <c r="D164" s="233" t="s">
        <v>164</v>
      </c>
      <c r="E164" s="240" t="s">
        <v>1</v>
      </c>
      <c r="F164" s="241" t="s">
        <v>211</v>
      </c>
      <c r="G164" s="239"/>
      <c r="H164" s="240" t="s">
        <v>1</v>
      </c>
      <c r="I164" s="242"/>
      <c r="J164" s="239"/>
      <c r="K164" s="239"/>
      <c r="L164" s="243"/>
      <c r="M164" s="244"/>
      <c r="N164" s="245"/>
      <c r="O164" s="245"/>
      <c r="P164" s="245"/>
      <c r="Q164" s="245"/>
      <c r="R164" s="245"/>
      <c r="S164" s="245"/>
      <c r="T164" s="246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47" t="s">
        <v>164</v>
      </c>
      <c r="AU164" s="247" t="s">
        <v>84</v>
      </c>
      <c r="AV164" s="12" t="s">
        <v>84</v>
      </c>
      <c r="AW164" s="12" t="s">
        <v>33</v>
      </c>
      <c r="AX164" s="12" t="s">
        <v>77</v>
      </c>
      <c r="AY164" s="247" t="s">
        <v>155</v>
      </c>
    </row>
    <row r="165" s="13" customFormat="1">
      <c r="A165" s="13"/>
      <c r="B165" s="248"/>
      <c r="C165" s="249"/>
      <c r="D165" s="233" t="s">
        <v>164</v>
      </c>
      <c r="E165" s="250" t="s">
        <v>1</v>
      </c>
      <c r="F165" s="251" t="s">
        <v>212</v>
      </c>
      <c r="G165" s="249"/>
      <c r="H165" s="252">
        <v>61.560000000000002</v>
      </c>
      <c r="I165" s="253"/>
      <c r="J165" s="249"/>
      <c r="K165" s="249"/>
      <c r="L165" s="254"/>
      <c r="M165" s="255"/>
      <c r="N165" s="256"/>
      <c r="O165" s="256"/>
      <c r="P165" s="256"/>
      <c r="Q165" s="256"/>
      <c r="R165" s="256"/>
      <c r="S165" s="256"/>
      <c r="T165" s="25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8" t="s">
        <v>164</v>
      </c>
      <c r="AU165" s="258" t="s">
        <v>84</v>
      </c>
      <c r="AV165" s="13" t="s">
        <v>86</v>
      </c>
      <c r="AW165" s="13" t="s">
        <v>33</v>
      </c>
      <c r="AX165" s="13" t="s">
        <v>84</v>
      </c>
      <c r="AY165" s="258" t="s">
        <v>155</v>
      </c>
    </row>
    <row r="166" s="2" customFormat="1" ht="16.5" customHeight="1">
      <c r="A166" s="37"/>
      <c r="B166" s="38"/>
      <c r="C166" s="220" t="s">
        <v>8</v>
      </c>
      <c r="D166" s="220" t="s">
        <v>156</v>
      </c>
      <c r="E166" s="221" t="s">
        <v>213</v>
      </c>
      <c r="F166" s="222" t="s">
        <v>214</v>
      </c>
      <c r="G166" s="223" t="s">
        <v>215</v>
      </c>
      <c r="H166" s="224">
        <v>5</v>
      </c>
      <c r="I166" s="225"/>
      <c r="J166" s="226">
        <f>ROUND(I166*H166,2)</f>
        <v>0</v>
      </c>
      <c r="K166" s="222" t="s">
        <v>160</v>
      </c>
      <c r="L166" s="43"/>
      <c r="M166" s="227" t="s">
        <v>1</v>
      </c>
      <c r="N166" s="228" t="s">
        <v>44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1" t="s">
        <v>161</v>
      </c>
      <c r="AT166" s="231" t="s">
        <v>156</v>
      </c>
      <c r="AU166" s="231" t="s">
        <v>84</v>
      </c>
      <c r="AY166" s="16" t="s">
        <v>155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6" t="s">
        <v>161</v>
      </c>
      <c r="BK166" s="232">
        <f>ROUND(I166*H166,2)</f>
        <v>0</v>
      </c>
      <c r="BL166" s="16" t="s">
        <v>161</v>
      </c>
      <c r="BM166" s="231" t="s">
        <v>216</v>
      </c>
    </row>
    <row r="167" s="2" customFormat="1">
      <c r="A167" s="37"/>
      <c r="B167" s="38"/>
      <c r="C167" s="39"/>
      <c r="D167" s="233" t="s">
        <v>163</v>
      </c>
      <c r="E167" s="39"/>
      <c r="F167" s="234" t="s">
        <v>214</v>
      </c>
      <c r="G167" s="39"/>
      <c r="H167" s="39"/>
      <c r="I167" s="235"/>
      <c r="J167" s="39"/>
      <c r="K167" s="39"/>
      <c r="L167" s="43"/>
      <c r="M167" s="236"/>
      <c r="N167" s="237"/>
      <c r="O167" s="91"/>
      <c r="P167" s="91"/>
      <c r="Q167" s="91"/>
      <c r="R167" s="91"/>
      <c r="S167" s="91"/>
      <c r="T167" s="92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163</v>
      </c>
      <c r="AU167" s="16" t="s">
        <v>84</v>
      </c>
    </row>
    <row r="168" s="11" customFormat="1" ht="25.92" customHeight="1">
      <c r="A168" s="11"/>
      <c r="B168" s="206"/>
      <c r="C168" s="207"/>
      <c r="D168" s="208" t="s">
        <v>76</v>
      </c>
      <c r="E168" s="209" t="s">
        <v>86</v>
      </c>
      <c r="F168" s="209" t="s">
        <v>217</v>
      </c>
      <c r="G168" s="207"/>
      <c r="H168" s="207"/>
      <c r="I168" s="210"/>
      <c r="J168" s="211">
        <f>BK168</f>
        <v>0</v>
      </c>
      <c r="K168" s="207"/>
      <c r="L168" s="212"/>
      <c r="M168" s="213"/>
      <c r="N168" s="214"/>
      <c r="O168" s="214"/>
      <c r="P168" s="215">
        <f>SUM(P169:P172)</f>
        <v>0</v>
      </c>
      <c r="Q168" s="214"/>
      <c r="R168" s="215">
        <f>SUM(R169:R172)</f>
        <v>0</v>
      </c>
      <c r="S168" s="214"/>
      <c r="T168" s="216">
        <f>SUM(T169:T172)</f>
        <v>0</v>
      </c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R168" s="217" t="s">
        <v>84</v>
      </c>
      <c r="AT168" s="218" t="s">
        <v>76</v>
      </c>
      <c r="AU168" s="218" t="s">
        <v>77</v>
      </c>
      <c r="AY168" s="217" t="s">
        <v>155</v>
      </c>
      <c r="BK168" s="219">
        <f>SUM(BK169:BK172)</f>
        <v>0</v>
      </c>
    </row>
    <row r="169" s="2" customFormat="1" ht="16.5" customHeight="1">
      <c r="A169" s="37"/>
      <c r="B169" s="38"/>
      <c r="C169" s="220" t="s">
        <v>218</v>
      </c>
      <c r="D169" s="220" t="s">
        <v>156</v>
      </c>
      <c r="E169" s="221" t="s">
        <v>219</v>
      </c>
      <c r="F169" s="222" t="s">
        <v>220</v>
      </c>
      <c r="G169" s="223" t="s">
        <v>159</v>
      </c>
      <c r="H169" s="224">
        <v>0.070000000000000007</v>
      </c>
      <c r="I169" s="225"/>
      <c r="J169" s="226">
        <f>ROUND(I169*H169,2)</f>
        <v>0</v>
      </c>
      <c r="K169" s="222" t="s">
        <v>160</v>
      </c>
      <c r="L169" s="43"/>
      <c r="M169" s="227" t="s">
        <v>1</v>
      </c>
      <c r="N169" s="228" t="s">
        <v>44</v>
      </c>
      <c r="O169" s="91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1" t="s">
        <v>161</v>
      </c>
      <c r="AT169" s="231" t="s">
        <v>156</v>
      </c>
      <c r="AU169" s="231" t="s">
        <v>84</v>
      </c>
      <c r="AY169" s="16" t="s">
        <v>155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6" t="s">
        <v>161</v>
      </c>
      <c r="BK169" s="232">
        <f>ROUND(I169*H169,2)</f>
        <v>0</v>
      </c>
      <c r="BL169" s="16" t="s">
        <v>161</v>
      </c>
      <c r="BM169" s="231" t="s">
        <v>221</v>
      </c>
    </row>
    <row r="170" s="2" customFormat="1">
      <c r="A170" s="37"/>
      <c r="B170" s="38"/>
      <c r="C170" s="39"/>
      <c r="D170" s="233" t="s">
        <v>163</v>
      </c>
      <c r="E170" s="39"/>
      <c r="F170" s="234" t="s">
        <v>220</v>
      </c>
      <c r="G170" s="39"/>
      <c r="H170" s="39"/>
      <c r="I170" s="235"/>
      <c r="J170" s="39"/>
      <c r="K170" s="39"/>
      <c r="L170" s="43"/>
      <c r="M170" s="236"/>
      <c r="N170" s="237"/>
      <c r="O170" s="91"/>
      <c r="P170" s="91"/>
      <c r="Q170" s="91"/>
      <c r="R170" s="91"/>
      <c r="S170" s="91"/>
      <c r="T170" s="92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163</v>
      </c>
      <c r="AU170" s="16" t="s">
        <v>84</v>
      </c>
    </row>
    <row r="171" s="12" customFormat="1">
      <c r="A171" s="12"/>
      <c r="B171" s="238"/>
      <c r="C171" s="239"/>
      <c r="D171" s="233" t="s">
        <v>164</v>
      </c>
      <c r="E171" s="240" t="s">
        <v>1</v>
      </c>
      <c r="F171" s="241" t="s">
        <v>222</v>
      </c>
      <c r="G171" s="239"/>
      <c r="H171" s="240" t="s">
        <v>1</v>
      </c>
      <c r="I171" s="242"/>
      <c r="J171" s="239"/>
      <c r="K171" s="239"/>
      <c r="L171" s="243"/>
      <c r="M171" s="244"/>
      <c r="N171" s="245"/>
      <c r="O171" s="245"/>
      <c r="P171" s="245"/>
      <c r="Q171" s="245"/>
      <c r="R171" s="245"/>
      <c r="S171" s="245"/>
      <c r="T171" s="246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47" t="s">
        <v>164</v>
      </c>
      <c r="AU171" s="247" t="s">
        <v>84</v>
      </c>
      <c r="AV171" s="12" t="s">
        <v>84</v>
      </c>
      <c r="AW171" s="12" t="s">
        <v>33</v>
      </c>
      <c r="AX171" s="12" t="s">
        <v>77</v>
      </c>
      <c r="AY171" s="247" t="s">
        <v>155</v>
      </c>
    </row>
    <row r="172" s="13" customFormat="1">
      <c r="A172" s="13"/>
      <c r="B172" s="248"/>
      <c r="C172" s="249"/>
      <c r="D172" s="233" t="s">
        <v>164</v>
      </c>
      <c r="E172" s="250" t="s">
        <v>1</v>
      </c>
      <c r="F172" s="251" t="s">
        <v>223</v>
      </c>
      <c r="G172" s="249"/>
      <c r="H172" s="252">
        <v>0.070000000000000007</v>
      </c>
      <c r="I172" s="253"/>
      <c r="J172" s="249"/>
      <c r="K172" s="249"/>
      <c r="L172" s="254"/>
      <c r="M172" s="255"/>
      <c r="N172" s="256"/>
      <c r="O172" s="256"/>
      <c r="P172" s="256"/>
      <c r="Q172" s="256"/>
      <c r="R172" s="256"/>
      <c r="S172" s="256"/>
      <c r="T172" s="25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8" t="s">
        <v>164</v>
      </c>
      <c r="AU172" s="258" t="s">
        <v>84</v>
      </c>
      <c r="AV172" s="13" t="s">
        <v>86</v>
      </c>
      <c r="AW172" s="13" t="s">
        <v>33</v>
      </c>
      <c r="AX172" s="13" t="s">
        <v>84</v>
      </c>
      <c r="AY172" s="258" t="s">
        <v>155</v>
      </c>
    </row>
    <row r="173" s="11" customFormat="1" ht="25.92" customHeight="1">
      <c r="A173" s="11"/>
      <c r="B173" s="206"/>
      <c r="C173" s="207"/>
      <c r="D173" s="208" t="s">
        <v>76</v>
      </c>
      <c r="E173" s="209" t="s">
        <v>161</v>
      </c>
      <c r="F173" s="209" t="s">
        <v>224</v>
      </c>
      <c r="G173" s="207"/>
      <c r="H173" s="207"/>
      <c r="I173" s="210"/>
      <c r="J173" s="211">
        <f>BK173</f>
        <v>0</v>
      </c>
      <c r="K173" s="207"/>
      <c r="L173" s="212"/>
      <c r="M173" s="213"/>
      <c r="N173" s="214"/>
      <c r="O173" s="214"/>
      <c r="P173" s="215">
        <f>SUM(P174:P177)</f>
        <v>0</v>
      </c>
      <c r="Q173" s="214"/>
      <c r="R173" s="215">
        <f>SUM(R174:R177)</f>
        <v>0</v>
      </c>
      <c r="S173" s="214"/>
      <c r="T173" s="216">
        <f>SUM(T174:T177)</f>
        <v>0</v>
      </c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R173" s="217" t="s">
        <v>84</v>
      </c>
      <c r="AT173" s="218" t="s">
        <v>76</v>
      </c>
      <c r="AU173" s="218" t="s">
        <v>77</v>
      </c>
      <c r="AY173" s="217" t="s">
        <v>155</v>
      </c>
      <c r="BK173" s="219">
        <f>SUM(BK174:BK177)</f>
        <v>0</v>
      </c>
    </row>
    <row r="174" s="2" customFormat="1" ht="16.5" customHeight="1">
      <c r="A174" s="37"/>
      <c r="B174" s="38"/>
      <c r="C174" s="220" t="s">
        <v>225</v>
      </c>
      <c r="D174" s="220" t="s">
        <v>156</v>
      </c>
      <c r="E174" s="221" t="s">
        <v>226</v>
      </c>
      <c r="F174" s="222" t="s">
        <v>227</v>
      </c>
      <c r="G174" s="223" t="s">
        <v>159</v>
      </c>
      <c r="H174" s="224">
        <v>5.7400000000000002</v>
      </c>
      <c r="I174" s="225"/>
      <c r="J174" s="226">
        <f>ROUND(I174*H174,2)</f>
        <v>0</v>
      </c>
      <c r="K174" s="222" t="s">
        <v>160</v>
      </c>
      <c r="L174" s="43"/>
      <c r="M174" s="227" t="s">
        <v>1</v>
      </c>
      <c r="N174" s="228" t="s">
        <v>44</v>
      </c>
      <c r="O174" s="91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1" t="s">
        <v>161</v>
      </c>
      <c r="AT174" s="231" t="s">
        <v>156</v>
      </c>
      <c r="AU174" s="231" t="s">
        <v>84</v>
      </c>
      <c r="AY174" s="16" t="s">
        <v>155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6" t="s">
        <v>161</v>
      </c>
      <c r="BK174" s="232">
        <f>ROUND(I174*H174,2)</f>
        <v>0</v>
      </c>
      <c r="BL174" s="16" t="s">
        <v>161</v>
      </c>
      <c r="BM174" s="231" t="s">
        <v>228</v>
      </c>
    </row>
    <row r="175" s="2" customFormat="1">
      <c r="A175" s="37"/>
      <c r="B175" s="38"/>
      <c r="C175" s="39"/>
      <c r="D175" s="233" t="s">
        <v>163</v>
      </c>
      <c r="E175" s="39"/>
      <c r="F175" s="234" t="s">
        <v>227</v>
      </c>
      <c r="G175" s="39"/>
      <c r="H175" s="39"/>
      <c r="I175" s="235"/>
      <c r="J175" s="39"/>
      <c r="K175" s="39"/>
      <c r="L175" s="43"/>
      <c r="M175" s="236"/>
      <c r="N175" s="237"/>
      <c r="O175" s="91"/>
      <c r="P175" s="91"/>
      <c r="Q175" s="91"/>
      <c r="R175" s="91"/>
      <c r="S175" s="91"/>
      <c r="T175" s="92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163</v>
      </c>
      <c r="AU175" s="16" t="s">
        <v>84</v>
      </c>
    </row>
    <row r="176" s="12" customFormat="1">
      <c r="A176" s="12"/>
      <c r="B176" s="238"/>
      <c r="C176" s="239"/>
      <c r="D176" s="233" t="s">
        <v>164</v>
      </c>
      <c r="E176" s="240" t="s">
        <v>1</v>
      </c>
      <c r="F176" s="241" t="s">
        <v>165</v>
      </c>
      <c r="G176" s="239"/>
      <c r="H176" s="240" t="s">
        <v>1</v>
      </c>
      <c r="I176" s="242"/>
      <c r="J176" s="239"/>
      <c r="K176" s="239"/>
      <c r="L176" s="243"/>
      <c r="M176" s="244"/>
      <c r="N176" s="245"/>
      <c r="O176" s="245"/>
      <c r="P176" s="245"/>
      <c r="Q176" s="245"/>
      <c r="R176" s="245"/>
      <c r="S176" s="245"/>
      <c r="T176" s="246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247" t="s">
        <v>164</v>
      </c>
      <c r="AU176" s="247" t="s">
        <v>84</v>
      </c>
      <c r="AV176" s="12" t="s">
        <v>84</v>
      </c>
      <c r="AW176" s="12" t="s">
        <v>33</v>
      </c>
      <c r="AX176" s="12" t="s">
        <v>77</v>
      </c>
      <c r="AY176" s="247" t="s">
        <v>155</v>
      </c>
    </row>
    <row r="177" s="13" customFormat="1">
      <c r="A177" s="13"/>
      <c r="B177" s="248"/>
      <c r="C177" s="249"/>
      <c r="D177" s="233" t="s">
        <v>164</v>
      </c>
      <c r="E177" s="250" t="s">
        <v>1</v>
      </c>
      <c r="F177" s="251" t="s">
        <v>229</v>
      </c>
      <c r="G177" s="249"/>
      <c r="H177" s="252">
        <v>5.7400000000000002</v>
      </c>
      <c r="I177" s="253"/>
      <c r="J177" s="249"/>
      <c r="K177" s="249"/>
      <c r="L177" s="254"/>
      <c r="M177" s="255"/>
      <c r="N177" s="256"/>
      <c r="O177" s="256"/>
      <c r="P177" s="256"/>
      <c r="Q177" s="256"/>
      <c r="R177" s="256"/>
      <c r="S177" s="256"/>
      <c r="T177" s="25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8" t="s">
        <v>164</v>
      </c>
      <c r="AU177" s="258" t="s">
        <v>84</v>
      </c>
      <c r="AV177" s="13" t="s">
        <v>86</v>
      </c>
      <c r="AW177" s="13" t="s">
        <v>33</v>
      </c>
      <c r="AX177" s="13" t="s">
        <v>84</v>
      </c>
      <c r="AY177" s="258" t="s">
        <v>155</v>
      </c>
    </row>
    <row r="178" s="11" customFormat="1" ht="25.92" customHeight="1">
      <c r="A178" s="11"/>
      <c r="B178" s="206"/>
      <c r="C178" s="207"/>
      <c r="D178" s="208" t="s">
        <v>76</v>
      </c>
      <c r="E178" s="209" t="s">
        <v>192</v>
      </c>
      <c r="F178" s="209" t="s">
        <v>230</v>
      </c>
      <c r="G178" s="207"/>
      <c r="H178" s="207"/>
      <c r="I178" s="210"/>
      <c r="J178" s="211">
        <f>BK178</f>
        <v>0</v>
      </c>
      <c r="K178" s="207"/>
      <c r="L178" s="212"/>
      <c r="M178" s="213"/>
      <c r="N178" s="214"/>
      <c r="O178" s="214"/>
      <c r="P178" s="215">
        <f>SUM(P179:P266)</f>
        <v>0</v>
      </c>
      <c r="Q178" s="214"/>
      <c r="R178" s="215">
        <f>SUM(R179:R266)</f>
        <v>0</v>
      </c>
      <c r="S178" s="214"/>
      <c r="T178" s="216">
        <f>SUM(T179:T266)</f>
        <v>0</v>
      </c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R178" s="217" t="s">
        <v>84</v>
      </c>
      <c r="AT178" s="218" t="s">
        <v>76</v>
      </c>
      <c r="AU178" s="218" t="s">
        <v>77</v>
      </c>
      <c r="AY178" s="217" t="s">
        <v>155</v>
      </c>
      <c r="BK178" s="219">
        <f>SUM(BK179:BK266)</f>
        <v>0</v>
      </c>
    </row>
    <row r="179" s="2" customFormat="1" ht="16.5" customHeight="1">
      <c r="A179" s="37"/>
      <c r="B179" s="38"/>
      <c r="C179" s="220" t="s">
        <v>231</v>
      </c>
      <c r="D179" s="220" t="s">
        <v>156</v>
      </c>
      <c r="E179" s="221" t="s">
        <v>232</v>
      </c>
      <c r="F179" s="222" t="s">
        <v>233</v>
      </c>
      <c r="G179" s="223" t="s">
        <v>234</v>
      </c>
      <c r="H179" s="224">
        <v>1</v>
      </c>
      <c r="I179" s="225"/>
      <c r="J179" s="226">
        <f>ROUND(I179*H179,2)</f>
        <v>0</v>
      </c>
      <c r="K179" s="222" t="s">
        <v>1</v>
      </c>
      <c r="L179" s="43"/>
      <c r="M179" s="227" t="s">
        <v>1</v>
      </c>
      <c r="N179" s="228" t="s">
        <v>44</v>
      </c>
      <c r="O179" s="91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1" t="s">
        <v>161</v>
      </c>
      <c r="AT179" s="231" t="s">
        <v>156</v>
      </c>
      <c r="AU179" s="231" t="s">
        <v>84</v>
      </c>
      <c r="AY179" s="16" t="s">
        <v>155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6" t="s">
        <v>161</v>
      </c>
      <c r="BK179" s="232">
        <f>ROUND(I179*H179,2)</f>
        <v>0</v>
      </c>
      <c r="BL179" s="16" t="s">
        <v>161</v>
      </c>
      <c r="BM179" s="231" t="s">
        <v>235</v>
      </c>
    </row>
    <row r="180" s="2" customFormat="1">
      <c r="A180" s="37"/>
      <c r="B180" s="38"/>
      <c r="C180" s="39"/>
      <c r="D180" s="233" t="s">
        <v>163</v>
      </c>
      <c r="E180" s="39"/>
      <c r="F180" s="234" t="s">
        <v>233</v>
      </c>
      <c r="G180" s="39"/>
      <c r="H180" s="39"/>
      <c r="I180" s="235"/>
      <c r="J180" s="39"/>
      <c r="K180" s="39"/>
      <c r="L180" s="43"/>
      <c r="M180" s="236"/>
      <c r="N180" s="237"/>
      <c r="O180" s="91"/>
      <c r="P180" s="91"/>
      <c r="Q180" s="91"/>
      <c r="R180" s="91"/>
      <c r="S180" s="91"/>
      <c r="T180" s="92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163</v>
      </c>
      <c r="AU180" s="16" t="s">
        <v>84</v>
      </c>
    </row>
    <row r="181" s="2" customFormat="1" ht="16.5" customHeight="1">
      <c r="A181" s="37"/>
      <c r="B181" s="38"/>
      <c r="C181" s="220" t="s">
        <v>236</v>
      </c>
      <c r="D181" s="220" t="s">
        <v>156</v>
      </c>
      <c r="E181" s="221" t="s">
        <v>237</v>
      </c>
      <c r="F181" s="222" t="s">
        <v>238</v>
      </c>
      <c r="G181" s="223" t="s">
        <v>215</v>
      </c>
      <c r="H181" s="224">
        <v>50.902000000000001</v>
      </c>
      <c r="I181" s="225"/>
      <c r="J181" s="226">
        <f>ROUND(I181*H181,2)</f>
        <v>0</v>
      </c>
      <c r="K181" s="222" t="s">
        <v>1</v>
      </c>
      <c r="L181" s="43"/>
      <c r="M181" s="227" t="s">
        <v>1</v>
      </c>
      <c r="N181" s="228" t="s">
        <v>44</v>
      </c>
      <c r="O181" s="91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1" t="s">
        <v>161</v>
      </c>
      <c r="AT181" s="231" t="s">
        <v>156</v>
      </c>
      <c r="AU181" s="231" t="s">
        <v>84</v>
      </c>
      <c r="AY181" s="16" t="s">
        <v>155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6" t="s">
        <v>161</v>
      </c>
      <c r="BK181" s="232">
        <f>ROUND(I181*H181,2)</f>
        <v>0</v>
      </c>
      <c r="BL181" s="16" t="s">
        <v>161</v>
      </c>
      <c r="BM181" s="231" t="s">
        <v>239</v>
      </c>
    </row>
    <row r="182" s="2" customFormat="1">
      <c r="A182" s="37"/>
      <c r="B182" s="38"/>
      <c r="C182" s="39"/>
      <c r="D182" s="233" t="s">
        <v>163</v>
      </c>
      <c r="E182" s="39"/>
      <c r="F182" s="234" t="s">
        <v>238</v>
      </c>
      <c r="G182" s="39"/>
      <c r="H182" s="39"/>
      <c r="I182" s="235"/>
      <c r="J182" s="39"/>
      <c r="K182" s="39"/>
      <c r="L182" s="43"/>
      <c r="M182" s="236"/>
      <c r="N182" s="237"/>
      <c r="O182" s="91"/>
      <c r="P182" s="91"/>
      <c r="Q182" s="91"/>
      <c r="R182" s="91"/>
      <c r="S182" s="91"/>
      <c r="T182" s="92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163</v>
      </c>
      <c r="AU182" s="16" t="s">
        <v>84</v>
      </c>
    </row>
    <row r="183" s="12" customFormat="1">
      <c r="A183" s="12"/>
      <c r="B183" s="238"/>
      <c r="C183" s="239"/>
      <c r="D183" s="233" t="s">
        <v>164</v>
      </c>
      <c r="E183" s="240" t="s">
        <v>1</v>
      </c>
      <c r="F183" s="241" t="s">
        <v>240</v>
      </c>
      <c r="G183" s="239"/>
      <c r="H183" s="240" t="s">
        <v>1</v>
      </c>
      <c r="I183" s="242"/>
      <c r="J183" s="239"/>
      <c r="K183" s="239"/>
      <c r="L183" s="243"/>
      <c r="M183" s="244"/>
      <c r="N183" s="245"/>
      <c r="O183" s="245"/>
      <c r="P183" s="245"/>
      <c r="Q183" s="245"/>
      <c r="R183" s="245"/>
      <c r="S183" s="245"/>
      <c r="T183" s="246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47" t="s">
        <v>164</v>
      </c>
      <c r="AU183" s="247" t="s">
        <v>84</v>
      </c>
      <c r="AV183" s="12" t="s">
        <v>84</v>
      </c>
      <c r="AW183" s="12" t="s">
        <v>33</v>
      </c>
      <c r="AX183" s="12" t="s">
        <v>77</v>
      </c>
      <c r="AY183" s="247" t="s">
        <v>155</v>
      </c>
    </row>
    <row r="184" s="12" customFormat="1">
      <c r="A184" s="12"/>
      <c r="B184" s="238"/>
      <c r="C184" s="239"/>
      <c r="D184" s="233" t="s">
        <v>164</v>
      </c>
      <c r="E184" s="240" t="s">
        <v>1</v>
      </c>
      <c r="F184" s="241" t="s">
        <v>241</v>
      </c>
      <c r="G184" s="239"/>
      <c r="H184" s="240" t="s">
        <v>1</v>
      </c>
      <c r="I184" s="242"/>
      <c r="J184" s="239"/>
      <c r="K184" s="239"/>
      <c r="L184" s="243"/>
      <c r="M184" s="244"/>
      <c r="N184" s="245"/>
      <c r="O184" s="245"/>
      <c r="P184" s="245"/>
      <c r="Q184" s="245"/>
      <c r="R184" s="245"/>
      <c r="S184" s="245"/>
      <c r="T184" s="246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247" t="s">
        <v>164</v>
      </c>
      <c r="AU184" s="247" t="s">
        <v>84</v>
      </c>
      <c r="AV184" s="12" t="s">
        <v>84</v>
      </c>
      <c r="AW184" s="12" t="s">
        <v>33</v>
      </c>
      <c r="AX184" s="12" t="s">
        <v>77</v>
      </c>
      <c r="AY184" s="247" t="s">
        <v>155</v>
      </c>
    </row>
    <row r="185" s="13" customFormat="1">
      <c r="A185" s="13"/>
      <c r="B185" s="248"/>
      <c r="C185" s="249"/>
      <c r="D185" s="233" t="s">
        <v>164</v>
      </c>
      <c r="E185" s="250" t="s">
        <v>1</v>
      </c>
      <c r="F185" s="251" t="s">
        <v>242</v>
      </c>
      <c r="G185" s="249"/>
      <c r="H185" s="252">
        <v>50.902000000000001</v>
      </c>
      <c r="I185" s="253"/>
      <c r="J185" s="249"/>
      <c r="K185" s="249"/>
      <c r="L185" s="254"/>
      <c r="M185" s="255"/>
      <c r="N185" s="256"/>
      <c r="O185" s="256"/>
      <c r="P185" s="256"/>
      <c r="Q185" s="256"/>
      <c r="R185" s="256"/>
      <c r="S185" s="256"/>
      <c r="T185" s="25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8" t="s">
        <v>164</v>
      </c>
      <c r="AU185" s="258" t="s">
        <v>84</v>
      </c>
      <c r="AV185" s="13" t="s">
        <v>86</v>
      </c>
      <c r="AW185" s="13" t="s">
        <v>33</v>
      </c>
      <c r="AX185" s="13" t="s">
        <v>77</v>
      </c>
      <c r="AY185" s="258" t="s">
        <v>155</v>
      </c>
    </row>
    <row r="186" s="14" customFormat="1">
      <c r="A186" s="14"/>
      <c r="B186" s="259"/>
      <c r="C186" s="260"/>
      <c r="D186" s="233" t="s">
        <v>164</v>
      </c>
      <c r="E186" s="261" t="s">
        <v>1</v>
      </c>
      <c r="F186" s="262" t="s">
        <v>243</v>
      </c>
      <c r="G186" s="260"/>
      <c r="H186" s="263">
        <v>50.902000000000001</v>
      </c>
      <c r="I186" s="264"/>
      <c r="J186" s="260"/>
      <c r="K186" s="260"/>
      <c r="L186" s="265"/>
      <c r="M186" s="266"/>
      <c r="N186" s="267"/>
      <c r="O186" s="267"/>
      <c r="P186" s="267"/>
      <c r="Q186" s="267"/>
      <c r="R186" s="267"/>
      <c r="S186" s="267"/>
      <c r="T186" s="26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9" t="s">
        <v>164</v>
      </c>
      <c r="AU186" s="269" t="s">
        <v>84</v>
      </c>
      <c r="AV186" s="14" t="s">
        <v>161</v>
      </c>
      <c r="AW186" s="14" t="s">
        <v>33</v>
      </c>
      <c r="AX186" s="14" t="s">
        <v>84</v>
      </c>
      <c r="AY186" s="269" t="s">
        <v>155</v>
      </c>
    </row>
    <row r="187" s="2" customFormat="1" ht="21.75" customHeight="1">
      <c r="A187" s="37"/>
      <c r="B187" s="38"/>
      <c r="C187" s="220" t="s">
        <v>244</v>
      </c>
      <c r="D187" s="220" t="s">
        <v>156</v>
      </c>
      <c r="E187" s="221" t="s">
        <v>245</v>
      </c>
      <c r="F187" s="222" t="s">
        <v>246</v>
      </c>
      <c r="G187" s="223" t="s">
        <v>215</v>
      </c>
      <c r="H187" s="224">
        <v>50.149999999999999</v>
      </c>
      <c r="I187" s="225"/>
      <c r="J187" s="226">
        <f>ROUND(I187*H187,2)</f>
        <v>0</v>
      </c>
      <c r="K187" s="222" t="s">
        <v>160</v>
      </c>
      <c r="L187" s="43"/>
      <c r="M187" s="227" t="s">
        <v>1</v>
      </c>
      <c r="N187" s="228" t="s">
        <v>44</v>
      </c>
      <c r="O187" s="91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1" t="s">
        <v>161</v>
      </c>
      <c r="AT187" s="231" t="s">
        <v>156</v>
      </c>
      <c r="AU187" s="231" t="s">
        <v>84</v>
      </c>
      <c r="AY187" s="16" t="s">
        <v>155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6" t="s">
        <v>161</v>
      </c>
      <c r="BK187" s="232">
        <f>ROUND(I187*H187,2)</f>
        <v>0</v>
      </c>
      <c r="BL187" s="16" t="s">
        <v>161</v>
      </c>
      <c r="BM187" s="231" t="s">
        <v>247</v>
      </c>
    </row>
    <row r="188" s="2" customFormat="1">
      <c r="A188" s="37"/>
      <c r="B188" s="38"/>
      <c r="C188" s="39"/>
      <c r="D188" s="233" t="s">
        <v>163</v>
      </c>
      <c r="E188" s="39"/>
      <c r="F188" s="234" t="s">
        <v>246</v>
      </c>
      <c r="G188" s="39"/>
      <c r="H188" s="39"/>
      <c r="I188" s="235"/>
      <c r="J188" s="39"/>
      <c r="K188" s="39"/>
      <c r="L188" s="43"/>
      <c r="M188" s="236"/>
      <c r="N188" s="237"/>
      <c r="O188" s="91"/>
      <c r="P188" s="91"/>
      <c r="Q188" s="91"/>
      <c r="R188" s="91"/>
      <c r="S188" s="91"/>
      <c r="T188" s="92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163</v>
      </c>
      <c r="AU188" s="16" t="s">
        <v>84</v>
      </c>
    </row>
    <row r="189" s="2" customFormat="1" ht="16.5" customHeight="1">
      <c r="A189" s="37"/>
      <c r="B189" s="38"/>
      <c r="C189" s="220" t="s">
        <v>248</v>
      </c>
      <c r="D189" s="220" t="s">
        <v>156</v>
      </c>
      <c r="E189" s="221" t="s">
        <v>249</v>
      </c>
      <c r="F189" s="222" t="s">
        <v>250</v>
      </c>
      <c r="G189" s="223" t="s">
        <v>234</v>
      </c>
      <c r="H189" s="224">
        <v>18</v>
      </c>
      <c r="I189" s="225"/>
      <c r="J189" s="226">
        <f>ROUND(I189*H189,2)</f>
        <v>0</v>
      </c>
      <c r="K189" s="222" t="s">
        <v>1</v>
      </c>
      <c r="L189" s="43"/>
      <c r="M189" s="227" t="s">
        <v>1</v>
      </c>
      <c r="N189" s="228" t="s">
        <v>44</v>
      </c>
      <c r="O189" s="91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1" t="s">
        <v>161</v>
      </c>
      <c r="AT189" s="231" t="s">
        <v>156</v>
      </c>
      <c r="AU189" s="231" t="s">
        <v>84</v>
      </c>
      <c r="AY189" s="16" t="s">
        <v>155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6" t="s">
        <v>161</v>
      </c>
      <c r="BK189" s="232">
        <f>ROUND(I189*H189,2)</f>
        <v>0</v>
      </c>
      <c r="BL189" s="16" t="s">
        <v>161</v>
      </c>
      <c r="BM189" s="231" t="s">
        <v>251</v>
      </c>
    </row>
    <row r="190" s="2" customFormat="1">
      <c r="A190" s="37"/>
      <c r="B190" s="38"/>
      <c r="C190" s="39"/>
      <c r="D190" s="233" t="s">
        <v>163</v>
      </c>
      <c r="E190" s="39"/>
      <c r="F190" s="234" t="s">
        <v>250</v>
      </c>
      <c r="G190" s="39"/>
      <c r="H190" s="39"/>
      <c r="I190" s="235"/>
      <c r="J190" s="39"/>
      <c r="K190" s="39"/>
      <c r="L190" s="43"/>
      <c r="M190" s="236"/>
      <c r="N190" s="237"/>
      <c r="O190" s="91"/>
      <c r="P190" s="91"/>
      <c r="Q190" s="91"/>
      <c r="R190" s="91"/>
      <c r="S190" s="91"/>
      <c r="T190" s="92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163</v>
      </c>
      <c r="AU190" s="16" t="s">
        <v>84</v>
      </c>
    </row>
    <row r="191" s="2" customFormat="1" ht="16.5" customHeight="1">
      <c r="A191" s="37"/>
      <c r="B191" s="38"/>
      <c r="C191" s="220" t="s">
        <v>252</v>
      </c>
      <c r="D191" s="220" t="s">
        <v>156</v>
      </c>
      <c r="E191" s="221" t="s">
        <v>253</v>
      </c>
      <c r="F191" s="222" t="s">
        <v>254</v>
      </c>
      <c r="G191" s="223" t="s">
        <v>215</v>
      </c>
      <c r="H191" s="224">
        <v>58.149999999999999</v>
      </c>
      <c r="I191" s="225"/>
      <c r="J191" s="226">
        <f>ROUND(I191*H191,2)</f>
        <v>0</v>
      </c>
      <c r="K191" s="222" t="s">
        <v>160</v>
      </c>
      <c r="L191" s="43"/>
      <c r="M191" s="227" t="s">
        <v>1</v>
      </c>
      <c r="N191" s="228" t="s">
        <v>44</v>
      </c>
      <c r="O191" s="91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1" t="s">
        <v>161</v>
      </c>
      <c r="AT191" s="231" t="s">
        <v>156</v>
      </c>
      <c r="AU191" s="231" t="s">
        <v>84</v>
      </c>
      <c r="AY191" s="16" t="s">
        <v>155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6" t="s">
        <v>161</v>
      </c>
      <c r="BK191" s="232">
        <f>ROUND(I191*H191,2)</f>
        <v>0</v>
      </c>
      <c r="BL191" s="16" t="s">
        <v>161</v>
      </c>
      <c r="BM191" s="231" t="s">
        <v>255</v>
      </c>
    </row>
    <row r="192" s="2" customFormat="1">
      <c r="A192" s="37"/>
      <c r="B192" s="38"/>
      <c r="C192" s="39"/>
      <c r="D192" s="233" t="s">
        <v>163</v>
      </c>
      <c r="E192" s="39"/>
      <c r="F192" s="234" t="s">
        <v>254</v>
      </c>
      <c r="G192" s="39"/>
      <c r="H192" s="39"/>
      <c r="I192" s="235"/>
      <c r="J192" s="39"/>
      <c r="K192" s="39"/>
      <c r="L192" s="43"/>
      <c r="M192" s="236"/>
      <c r="N192" s="237"/>
      <c r="O192" s="91"/>
      <c r="P192" s="91"/>
      <c r="Q192" s="91"/>
      <c r="R192" s="91"/>
      <c r="S192" s="91"/>
      <c r="T192" s="92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163</v>
      </c>
      <c r="AU192" s="16" t="s">
        <v>84</v>
      </c>
    </row>
    <row r="193" s="13" customFormat="1">
      <c r="A193" s="13"/>
      <c r="B193" s="248"/>
      <c r="C193" s="249"/>
      <c r="D193" s="233" t="s">
        <v>164</v>
      </c>
      <c r="E193" s="250" t="s">
        <v>1</v>
      </c>
      <c r="F193" s="251" t="s">
        <v>256</v>
      </c>
      <c r="G193" s="249"/>
      <c r="H193" s="252">
        <v>58.149999999999999</v>
      </c>
      <c r="I193" s="253"/>
      <c r="J193" s="249"/>
      <c r="K193" s="249"/>
      <c r="L193" s="254"/>
      <c r="M193" s="255"/>
      <c r="N193" s="256"/>
      <c r="O193" s="256"/>
      <c r="P193" s="256"/>
      <c r="Q193" s="256"/>
      <c r="R193" s="256"/>
      <c r="S193" s="256"/>
      <c r="T193" s="25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8" t="s">
        <v>164</v>
      </c>
      <c r="AU193" s="258" t="s">
        <v>84</v>
      </c>
      <c r="AV193" s="13" t="s">
        <v>86</v>
      </c>
      <c r="AW193" s="13" t="s">
        <v>33</v>
      </c>
      <c r="AX193" s="13" t="s">
        <v>84</v>
      </c>
      <c r="AY193" s="258" t="s">
        <v>155</v>
      </c>
    </row>
    <row r="194" s="2" customFormat="1" ht="16.5" customHeight="1">
      <c r="A194" s="37"/>
      <c r="B194" s="38"/>
      <c r="C194" s="220" t="s">
        <v>257</v>
      </c>
      <c r="D194" s="220" t="s">
        <v>156</v>
      </c>
      <c r="E194" s="221" t="s">
        <v>258</v>
      </c>
      <c r="F194" s="222" t="s">
        <v>259</v>
      </c>
      <c r="G194" s="223" t="s">
        <v>215</v>
      </c>
      <c r="H194" s="224">
        <v>51.149999999999999</v>
      </c>
      <c r="I194" s="225"/>
      <c r="J194" s="226">
        <f>ROUND(I194*H194,2)</f>
        <v>0</v>
      </c>
      <c r="K194" s="222" t="s">
        <v>160</v>
      </c>
      <c r="L194" s="43"/>
      <c r="M194" s="227" t="s">
        <v>1</v>
      </c>
      <c r="N194" s="228" t="s">
        <v>44</v>
      </c>
      <c r="O194" s="91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1" t="s">
        <v>161</v>
      </c>
      <c r="AT194" s="231" t="s">
        <v>156</v>
      </c>
      <c r="AU194" s="231" t="s">
        <v>84</v>
      </c>
      <c r="AY194" s="16" t="s">
        <v>155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6" t="s">
        <v>161</v>
      </c>
      <c r="BK194" s="232">
        <f>ROUND(I194*H194,2)</f>
        <v>0</v>
      </c>
      <c r="BL194" s="16" t="s">
        <v>161</v>
      </c>
      <c r="BM194" s="231" t="s">
        <v>260</v>
      </c>
    </row>
    <row r="195" s="2" customFormat="1">
      <c r="A195" s="37"/>
      <c r="B195" s="38"/>
      <c r="C195" s="39"/>
      <c r="D195" s="233" t="s">
        <v>163</v>
      </c>
      <c r="E195" s="39"/>
      <c r="F195" s="234" t="s">
        <v>259</v>
      </c>
      <c r="G195" s="39"/>
      <c r="H195" s="39"/>
      <c r="I195" s="235"/>
      <c r="J195" s="39"/>
      <c r="K195" s="39"/>
      <c r="L195" s="43"/>
      <c r="M195" s="236"/>
      <c r="N195" s="237"/>
      <c r="O195" s="91"/>
      <c r="P195" s="91"/>
      <c r="Q195" s="91"/>
      <c r="R195" s="91"/>
      <c r="S195" s="91"/>
      <c r="T195" s="92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163</v>
      </c>
      <c r="AU195" s="16" t="s">
        <v>84</v>
      </c>
    </row>
    <row r="196" s="13" customFormat="1">
      <c r="A196" s="13"/>
      <c r="B196" s="248"/>
      <c r="C196" s="249"/>
      <c r="D196" s="233" t="s">
        <v>164</v>
      </c>
      <c r="E196" s="250" t="s">
        <v>1</v>
      </c>
      <c r="F196" s="251" t="s">
        <v>261</v>
      </c>
      <c r="G196" s="249"/>
      <c r="H196" s="252">
        <v>51.149999999999999</v>
      </c>
      <c r="I196" s="253"/>
      <c r="J196" s="249"/>
      <c r="K196" s="249"/>
      <c r="L196" s="254"/>
      <c r="M196" s="255"/>
      <c r="N196" s="256"/>
      <c r="O196" s="256"/>
      <c r="P196" s="256"/>
      <c r="Q196" s="256"/>
      <c r="R196" s="256"/>
      <c r="S196" s="256"/>
      <c r="T196" s="25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8" t="s">
        <v>164</v>
      </c>
      <c r="AU196" s="258" t="s">
        <v>84</v>
      </c>
      <c r="AV196" s="13" t="s">
        <v>86</v>
      </c>
      <c r="AW196" s="13" t="s">
        <v>33</v>
      </c>
      <c r="AX196" s="13" t="s">
        <v>84</v>
      </c>
      <c r="AY196" s="258" t="s">
        <v>155</v>
      </c>
    </row>
    <row r="197" s="2" customFormat="1" ht="16.5" customHeight="1">
      <c r="A197" s="37"/>
      <c r="B197" s="38"/>
      <c r="C197" s="220" t="s">
        <v>7</v>
      </c>
      <c r="D197" s="220" t="s">
        <v>156</v>
      </c>
      <c r="E197" s="221" t="s">
        <v>262</v>
      </c>
      <c r="F197" s="222" t="s">
        <v>263</v>
      </c>
      <c r="G197" s="223" t="s">
        <v>215</v>
      </c>
      <c r="H197" s="224">
        <v>50.149999999999999</v>
      </c>
      <c r="I197" s="225"/>
      <c r="J197" s="226">
        <f>ROUND(I197*H197,2)</f>
        <v>0</v>
      </c>
      <c r="K197" s="222" t="s">
        <v>160</v>
      </c>
      <c r="L197" s="43"/>
      <c r="M197" s="227" t="s">
        <v>1</v>
      </c>
      <c r="N197" s="228" t="s">
        <v>44</v>
      </c>
      <c r="O197" s="91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1" t="s">
        <v>161</v>
      </c>
      <c r="AT197" s="231" t="s">
        <v>156</v>
      </c>
      <c r="AU197" s="231" t="s">
        <v>84</v>
      </c>
      <c r="AY197" s="16" t="s">
        <v>155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6" t="s">
        <v>161</v>
      </c>
      <c r="BK197" s="232">
        <f>ROUND(I197*H197,2)</f>
        <v>0</v>
      </c>
      <c r="BL197" s="16" t="s">
        <v>161</v>
      </c>
      <c r="BM197" s="231" t="s">
        <v>264</v>
      </c>
    </row>
    <row r="198" s="2" customFormat="1">
      <c r="A198" s="37"/>
      <c r="B198" s="38"/>
      <c r="C198" s="39"/>
      <c r="D198" s="233" t="s">
        <v>163</v>
      </c>
      <c r="E198" s="39"/>
      <c r="F198" s="234" t="s">
        <v>263</v>
      </c>
      <c r="G198" s="39"/>
      <c r="H198" s="39"/>
      <c r="I198" s="235"/>
      <c r="J198" s="39"/>
      <c r="K198" s="39"/>
      <c r="L198" s="43"/>
      <c r="M198" s="236"/>
      <c r="N198" s="237"/>
      <c r="O198" s="91"/>
      <c r="P198" s="91"/>
      <c r="Q198" s="91"/>
      <c r="R198" s="91"/>
      <c r="S198" s="91"/>
      <c r="T198" s="92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163</v>
      </c>
      <c r="AU198" s="16" t="s">
        <v>84</v>
      </c>
    </row>
    <row r="199" s="2" customFormat="1" ht="21.75" customHeight="1">
      <c r="A199" s="37"/>
      <c r="B199" s="38"/>
      <c r="C199" s="220" t="s">
        <v>265</v>
      </c>
      <c r="D199" s="220" t="s">
        <v>156</v>
      </c>
      <c r="E199" s="221" t="s">
        <v>266</v>
      </c>
      <c r="F199" s="222" t="s">
        <v>267</v>
      </c>
      <c r="G199" s="223" t="s">
        <v>215</v>
      </c>
      <c r="H199" s="224">
        <v>50.149999999999999</v>
      </c>
      <c r="I199" s="225"/>
      <c r="J199" s="226">
        <f>ROUND(I199*H199,2)</f>
        <v>0</v>
      </c>
      <c r="K199" s="222" t="s">
        <v>160</v>
      </c>
      <c r="L199" s="43"/>
      <c r="M199" s="227" t="s">
        <v>1</v>
      </c>
      <c r="N199" s="228" t="s">
        <v>44</v>
      </c>
      <c r="O199" s="91"/>
      <c r="P199" s="229">
        <f>O199*H199</f>
        <v>0</v>
      </c>
      <c r="Q199" s="229">
        <v>0</v>
      </c>
      <c r="R199" s="229">
        <f>Q199*H199</f>
        <v>0</v>
      </c>
      <c r="S199" s="229">
        <v>0</v>
      </c>
      <c r="T199" s="230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1" t="s">
        <v>161</v>
      </c>
      <c r="AT199" s="231" t="s">
        <v>156</v>
      </c>
      <c r="AU199" s="231" t="s">
        <v>84</v>
      </c>
      <c r="AY199" s="16" t="s">
        <v>155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6" t="s">
        <v>161</v>
      </c>
      <c r="BK199" s="232">
        <f>ROUND(I199*H199,2)</f>
        <v>0</v>
      </c>
      <c r="BL199" s="16" t="s">
        <v>161</v>
      </c>
      <c r="BM199" s="231" t="s">
        <v>268</v>
      </c>
    </row>
    <row r="200" s="2" customFormat="1">
      <c r="A200" s="37"/>
      <c r="B200" s="38"/>
      <c r="C200" s="39"/>
      <c r="D200" s="233" t="s">
        <v>163</v>
      </c>
      <c r="E200" s="39"/>
      <c r="F200" s="234" t="s">
        <v>267</v>
      </c>
      <c r="G200" s="39"/>
      <c r="H200" s="39"/>
      <c r="I200" s="235"/>
      <c r="J200" s="39"/>
      <c r="K200" s="39"/>
      <c r="L200" s="43"/>
      <c r="M200" s="236"/>
      <c r="N200" s="237"/>
      <c r="O200" s="91"/>
      <c r="P200" s="91"/>
      <c r="Q200" s="91"/>
      <c r="R200" s="91"/>
      <c r="S200" s="91"/>
      <c r="T200" s="92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163</v>
      </c>
      <c r="AU200" s="16" t="s">
        <v>84</v>
      </c>
    </row>
    <row r="201" s="2" customFormat="1" ht="24.15" customHeight="1">
      <c r="A201" s="37"/>
      <c r="B201" s="38"/>
      <c r="C201" s="220" t="s">
        <v>269</v>
      </c>
      <c r="D201" s="220" t="s">
        <v>156</v>
      </c>
      <c r="E201" s="221" t="s">
        <v>270</v>
      </c>
      <c r="F201" s="222" t="s">
        <v>271</v>
      </c>
      <c r="G201" s="223" t="s">
        <v>234</v>
      </c>
      <c r="H201" s="224">
        <v>1</v>
      </c>
      <c r="I201" s="225"/>
      <c r="J201" s="226">
        <f>ROUND(I201*H201,2)</f>
        <v>0</v>
      </c>
      <c r="K201" s="222" t="s">
        <v>1</v>
      </c>
      <c r="L201" s="43"/>
      <c r="M201" s="227" t="s">
        <v>1</v>
      </c>
      <c r="N201" s="228" t="s">
        <v>44</v>
      </c>
      <c r="O201" s="91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1" t="s">
        <v>161</v>
      </c>
      <c r="AT201" s="231" t="s">
        <v>156</v>
      </c>
      <c r="AU201" s="231" t="s">
        <v>84</v>
      </c>
      <c r="AY201" s="16" t="s">
        <v>155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6" t="s">
        <v>161</v>
      </c>
      <c r="BK201" s="232">
        <f>ROUND(I201*H201,2)</f>
        <v>0</v>
      </c>
      <c r="BL201" s="16" t="s">
        <v>161</v>
      </c>
      <c r="BM201" s="231" t="s">
        <v>272</v>
      </c>
    </row>
    <row r="202" s="2" customFormat="1">
      <c r="A202" s="37"/>
      <c r="B202" s="38"/>
      <c r="C202" s="39"/>
      <c r="D202" s="233" t="s">
        <v>163</v>
      </c>
      <c r="E202" s="39"/>
      <c r="F202" s="234" t="s">
        <v>271</v>
      </c>
      <c r="G202" s="39"/>
      <c r="H202" s="39"/>
      <c r="I202" s="235"/>
      <c r="J202" s="39"/>
      <c r="K202" s="39"/>
      <c r="L202" s="43"/>
      <c r="M202" s="236"/>
      <c r="N202" s="237"/>
      <c r="O202" s="91"/>
      <c r="P202" s="91"/>
      <c r="Q202" s="91"/>
      <c r="R202" s="91"/>
      <c r="S202" s="91"/>
      <c r="T202" s="92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163</v>
      </c>
      <c r="AU202" s="16" t="s">
        <v>84</v>
      </c>
    </row>
    <row r="203" s="2" customFormat="1" ht="16.5" customHeight="1">
      <c r="A203" s="37"/>
      <c r="B203" s="38"/>
      <c r="C203" s="220" t="s">
        <v>273</v>
      </c>
      <c r="D203" s="220" t="s">
        <v>156</v>
      </c>
      <c r="E203" s="221" t="s">
        <v>274</v>
      </c>
      <c r="F203" s="222" t="s">
        <v>275</v>
      </c>
      <c r="G203" s="223" t="s">
        <v>234</v>
      </c>
      <c r="H203" s="224">
        <v>1</v>
      </c>
      <c r="I203" s="225"/>
      <c r="J203" s="226">
        <f>ROUND(I203*H203,2)</f>
        <v>0</v>
      </c>
      <c r="K203" s="222" t="s">
        <v>1</v>
      </c>
      <c r="L203" s="43"/>
      <c r="M203" s="227" t="s">
        <v>1</v>
      </c>
      <c r="N203" s="228" t="s">
        <v>44</v>
      </c>
      <c r="O203" s="91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1" t="s">
        <v>161</v>
      </c>
      <c r="AT203" s="231" t="s">
        <v>156</v>
      </c>
      <c r="AU203" s="231" t="s">
        <v>84</v>
      </c>
      <c r="AY203" s="16" t="s">
        <v>155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6" t="s">
        <v>161</v>
      </c>
      <c r="BK203" s="232">
        <f>ROUND(I203*H203,2)</f>
        <v>0</v>
      </c>
      <c r="BL203" s="16" t="s">
        <v>161</v>
      </c>
      <c r="BM203" s="231" t="s">
        <v>276</v>
      </c>
    </row>
    <row r="204" s="2" customFormat="1">
      <c r="A204" s="37"/>
      <c r="B204" s="38"/>
      <c r="C204" s="39"/>
      <c r="D204" s="233" t="s">
        <v>163</v>
      </c>
      <c r="E204" s="39"/>
      <c r="F204" s="234" t="s">
        <v>275</v>
      </c>
      <c r="G204" s="39"/>
      <c r="H204" s="39"/>
      <c r="I204" s="235"/>
      <c r="J204" s="39"/>
      <c r="K204" s="39"/>
      <c r="L204" s="43"/>
      <c r="M204" s="236"/>
      <c r="N204" s="237"/>
      <c r="O204" s="91"/>
      <c r="P204" s="91"/>
      <c r="Q204" s="91"/>
      <c r="R204" s="91"/>
      <c r="S204" s="91"/>
      <c r="T204" s="92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163</v>
      </c>
      <c r="AU204" s="16" t="s">
        <v>84</v>
      </c>
    </row>
    <row r="205" s="2" customFormat="1" ht="16.5" customHeight="1">
      <c r="A205" s="37"/>
      <c r="B205" s="38"/>
      <c r="C205" s="220" t="s">
        <v>277</v>
      </c>
      <c r="D205" s="220" t="s">
        <v>156</v>
      </c>
      <c r="E205" s="221" t="s">
        <v>278</v>
      </c>
      <c r="F205" s="222" t="s">
        <v>279</v>
      </c>
      <c r="G205" s="223" t="s">
        <v>234</v>
      </c>
      <c r="H205" s="224">
        <v>1</v>
      </c>
      <c r="I205" s="225"/>
      <c r="J205" s="226">
        <f>ROUND(I205*H205,2)</f>
        <v>0</v>
      </c>
      <c r="K205" s="222" t="s">
        <v>1</v>
      </c>
      <c r="L205" s="43"/>
      <c r="M205" s="227" t="s">
        <v>1</v>
      </c>
      <c r="N205" s="228" t="s">
        <v>44</v>
      </c>
      <c r="O205" s="91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1" t="s">
        <v>161</v>
      </c>
      <c r="AT205" s="231" t="s">
        <v>156</v>
      </c>
      <c r="AU205" s="231" t="s">
        <v>84</v>
      </c>
      <c r="AY205" s="16" t="s">
        <v>155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6" t="s">
        <v>161</v>
      </c>
      <c r="BK205" s="232">
        <f>ROUND(I205*H205,2)</f>
        <v>0</v>
      </c>
      <c r="BL205" s="16" t="s">
        <v>161</v>
      </c>
      <c r="BM205" s="231" t="s">
        <v>280</v>
      </c>
    </row>
    <row r="206" s="2" customFormat="1">
      <c r="A206" s="37"/>
      <c r="B206" s="38"/>
      <c r="C206" s="39"/>
      <c r="D206" s="233" t="s">
        <v>163</v>
      </c>
      <c r="E206" s="39"/>
      <c r="F206" s="234" t="s">
        <v>279</v>
      </c>
      <c r="G206" s="39"/>
      <c r="H206" s="39"/>
      <c r="I206" s="235"/>
      <c r="J206" s="39"/>
      <c r="K206" s="39"/>
      <c r="L206" s="43"/>
      <c r="M206" s="236"/>
      <c r="N206" s="237"/>
      <c r="O206" s="91"/>
      <c r="P206" s="91"/>
      <c r="Q206" s="91"/>
      <c r="R206" s="91"/>
      <c r="S206" s="91"/>
      <c r="T206" s="92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163</v>
      </c>
      <c r="AU206" s="16" t="s">
        <v>84</v>
      </c>
    </row>
    <row r="207" s="2" customFormat="1" ht="16.5" customHeight="1">
      <c r="A207" s="37"/>
      <c r="B207" s="38"/>
      <c r="C207" s="220" t="s">
        <v>281</v>
      </c>
      <c r="D207" s="220" t="s">
        <v>156</v>
      </c>
      <c r="E207" s="221" t="s">
        <v>282</v>
      </c>
      <c r="F207" s="222" t="s">
        <v>283</v>
      </c>
      <c r="G207" s="223" t="s">
        <v>234</v>
      </c>
      <c r="H207" s="224">
        <v>1</v>
      </c>
      <c r="I207" s="225"/>
      <c r="J207" s="226">
        <f>ROUND(I207*H207,2)</f>
        <v>0</v>
      </c>
      <c r="K207" s="222" t="s">
        <v>1</v>
      </c>
      <c r="L207" s="43"/>
      <c r="M207" s="227" t="s">
        <v>1</v>
      </c>
      <c r="N207" s="228" t="s">
        <v>44</v>
      </c>
      <c r="O207" s="91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1" t="s">
        <v>161</v>
      </c>
      <c r="AT207" s="231" t="s">
        <v>156</v>
      </c>
      <c r="AU207" s="231" t="s">
        <v>84</v>
      </c>
      <c r="AY207" s="16" t="s">
        <v>155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6" t="s">
        <v>161</v>
      </c>
      <c r="BK207" s="232">
        <f>ROUND(I207*H207,2)</f>
        <v>0</v>
      </c>
      <c r="BL207" s="16" t="s">
        <v>161</v>
      </c>
      <c r="BM207" s="231" t="s">
        <v>284</v>
      </c>
    </row>
    <row r="208" s="2" customFormat="1">
      <c r="A208" s="37"/>
      <c r="B208" s="38"/>
      <c r="C208" s="39"/>
      <c r="D208" s="233" t="s">
        <v>163</v>
      </c>
      <c r="E208" s="39"/>
      <c r="F208" s="234" t="s">
        <v>283</v>
      </c>
      <c r="G208" s="39"/>
      <c r="H208" s="39"/>
      <c r="I208" s="235"/>
      <c r="J208" s="39"/>
      <c r="K208" s="39"/>
      <c r="L208" s="43"/>
      <c r="M208" s="236"/>
      <c r="N208" s="237"/>
      <c r="O208" s="91"/>
      <c r="P208" s="91"/>
      <c r="Q208" s="91"/>
      <c r="R208" s="91"/>
      <c r="S208" s="91"/>
      <c r="T208" s="92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163</v>
      </c>
      <c r="AU208" s="16" t="s">
        <v>84</v>
      </c>
    </row>
    <row r="209" s="2" customFormat="1" ht="16.5" customHeight="1">
      <c r="A209" s="37"/>
      <c r="B209" s="38"/>
      <c r="C209" s="220" t="s">
        <v>285</v>
      </c>
      <c r="D209" s="220" t="s">
        <v>156</v>
      </c>
      <c r="E209" s="221" t="s">
        <v>286</v>
      </c>
      <c r="F209" s="222" t="s">
        <v>287</v>
      </c>
      <c r="G209" s="223" t="s">
        <v>234</v>
      </c>
      <c r="H209" s="224">
        <v>1</v>
      </c>
      <c r="I209" s="225"/>
      <c r="J209" s="226">
        <f>ROUND(I209*H209,2)</f>
        <v>0</v>
      </c>
      <c r="K209" s="222" t="s">
        <v>1</v>
      </c>
      <c r="L209" s="43"/>
      <c r="M209" s="227" t="s">
        <v>1</v>
      </c>
      <c r="N209" s="228" t="s">
        <v>44</v>
      </c>
      <c r="O209" s="91"/>
      <c r="P209" s="229">
        <f>O209*H209</f>
        <v>0</v>
      </c>
      <c r="Q209" s="229">
        <v>0</v>
      </c>
      <c r="R209" s="229">
        <f>Q209*H209</f>
        <v>0</v>
      </c>
      <c r="S209" s="229">
        <v>0</v>
      </c>
      <c r="T209" s="230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1" t="s">
        <v>161</v>
      </c>
      <c r="AT209" s="231" t="s">
        <v>156</v>
      </c>
      <c r="AU209" s="231" t="s">
        <v>84</v>
      </c>
      <c r="AY209" s="16" t="s">
        <v>155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6" t="s">
        <v>161</v>
      </c>
      <c r="BK209" s="232">
        <f>ROUND(I209*H209,2)</f>
        <v>0</v>
      </c>
      <c r="BL209" s="16" t="s">
        <v>161</v>
      </c>
      <c r="BM209" s="231" t="s">
        <v>288</v>
      </c>
    </row>
    <row r="210" s="2" customFormat="1">
      <c r="A210" s="37"/>
      <c r="B210" s="38"/>
      <c r="C210" s="39"/>
      <c r="D210" s="233" t="s">
        <v>163</v>
      </c>
      <c r="E210" s="39"/>
      <c r="F210" s="234" t="s">
        <v>287</v>
      </c>
      <c r="G210" s="39"/>
      <c r="H210" s="39"/>
      <c r="I210" s="235"/>
      <c r="J210" s="39"/>
      <c r="K210" s="39"/>
      <c r="L210" s="43"/>
      <c r="M210" s="236"/>
      <c r="N210" s="237"/>
      <c r="O210" s="91"/>
      <c r="P210" s="91"/>
      <c r="Q210" s="91"/>
      <c r="R210" s="91"/>
      <c r="S210" s="91"/>
      <c r="T210" s="92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163</v>
      </c>
      <c r="AU210" s="16" t="s">
        <v>84</v>
      </c>
    </row>
    <row r="211" s="2" customFormat="1" ht="16.5" customHeight="1">
      <c r="A211" s="37"/>
      <c r="B211" s="38"/>
      <c r="C211" s="220" t="s">
        <v>289</v>
      </c>
      <c r="D211" s="220" t="s">
        <v>156</v>
      </c>
      <c r="E211" s="221" t="s">
        <v>290</v>
      </c>
      <c r="F211" s="222" t="s">
        <v>291</v>
      </c>
      <c r="G211" s="223" t="s">
        <v>234</v>
      </c>
      <c r="H211" s="224">
        <v>2</v>
      </c>
      <c r="I211" s="225"/>
      <c r="J211" s="226">
        <f>ROUND(I211*H211,2)</f>
        <v>0</v>
      </c>
      <c r="K211" s="222" t="s">
        <v>1</v>
      </c>
      <c r="L211" s="43"/>
      <c r="M211" s="227" t="s">
        <v>1</v>
      </c>
      <c r="N211" s="228" t="s">
        <v>44</v>
      </c>
      <c r="O211" s="91"/>
      <c r="P211" s="229">
        <f>O211*H211</f>
        <v>0</v>
      </c>
      <c r="Q211" s="229">
        <v>0</v>
      </c>
      <c r="R211" s="229">
        <f>Q211*H211</f>
        <v>0</v>
      </c>
      <c r="S211" s="229">
        <v>0</v>
      </c>
      <c r="T211" s="230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1" t="s">
        <v>161</v>
      </c>
      <c r="AT211" s="231" t="s">
        <v>156</v>
      </c>
      <c r="AU211" s="231" t="s">
        <v>84</v>
      </c>
      <c r="AY211" s="16" t="s">
        <v>155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6" t="s">
        <v>161</v>
      </c>
      <c r="BK211" s="232">
        <f>ROUND(I211*H211,2)</f>
        <v>0</v>
      </c>
      <c r="BL211" s="16" t="s">
        <v>161</v>
      </c>
      <c r="BM211" s="231" t="s">
        <v>292</v>
      </c>
    </row>
    <row r="212" s="2" customFormat="1">
      <c r="A212" s="37"/>
      <c r="B212" s="38"/>
      <c r="C212" s="39"/>
      <c r="D212" s="233" t="s">
        <v>163</v>
      </c>
      <c r="E212" s="39"/>
      <c r="F212" s="234" t="s">
        <v>291</v>
      </c>
      <c r="G212" s="39"/>
      <c r="H212" s="39"/>
      <c r="I212" s="235"/>
      <c r="J212" s="39"/>
      <c r="K212" s="39"/>
      <c r="L212" s="43"/>
      <c r="M212" s="236"/>
      <c r="N212" s="237"/>
      <c r="O212" s="91"/>
      <c r="P212" s="91"/>
      <c r="Q212" s="91"/>
      <c r="R212" s="91"/>
      <c r="S212" s="91"/>
      <c r="T212" s="92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163</v>
      </c>
      <c r="AU212" s="16" t="s">
        <v>84</v>
      </c>
    </row>
    <row r="213" s="2" customFormat="1" ht="16.5" customHeight="1">
      <c r="A213" s="37"/>
      <c r="B213" s="38"/>
      <c r="C213" s="220" t="s">
        <v>293</v>
      </c>
      <c r="D213" s="220" t="s">
        <v>156</v>
      </c>
      <c r="E213" s="221" t="s">
        <v>294</v>
      </c>
      <c r="F213" s="222" t="s">
        <v>295</v>
      </c>
      <c r="G213" s="223" t="s">
        <v>234</v>
      </c>
      <c r="H213" s="224">
        <v>1</v>
      </c>
      <c r="I213" s="225"/>
      <c r="J213" s="226">
        <f>ROUND(I213*H213,2)</f>
        <v>0</v>
      </c>
      <c r="K213" s="222" t="s">
        <v>1</v>
      </c>
      <c r="L213" s="43"/>
      <c r="M213" s="227" t="s">
        <v>1</v>
      </c>
      <c r="N213" s="228" t="s">
        <v>44</v>
      </c>
      <c r="O213" s="91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1" t="s">
        <v>161</v>
      </c>
      <c r="AT213" s="231" t="s">
        <v>156</v>
      </c>
      <c r="AU213" s="231" t="s">
        <v>84</v>
      </c>
      <c r="AY213" s="16" t="s">
        <v>155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6" t="s">
        <v>161</v>
      </c>
      <c r="BK213" s="232">
        <f>ROUND(I213*H213,2)</f>
        <v>0</v>
      </c>
      <c r="BL213" s="16" t="s">
        <v>161</v>
      </c>
      <c r="BM213" s="231" t="s">
        <v>296</v>
      </c>
    </row>
    <row r="214" s="2" customFormat="1">
      <c r="A214" s="37"/>
      <c r="B214" s="38"/>
      <c r="C214" s="39"/>
      <c r="D214" s="233" t="s">
        <v>163</v>
      </c>
      <c r="E214" s="39"/>
      <c r="F214" s="234" t="s">
        <v>295</v>
      </c>
      <c r="G214" s="39"/>
      <c r="H214" s="39"/>
      <c r="I214" s="235"/>
      <c r="J214" s="39"/>
      <c r="K214" s="39"/>
      <c r="L214" s="43"/>
      <c r="M214" s="236"/>
      <c r="N214" s="237"/>
      <c r="O214" s="91"/>
      <c r="P214" s="91"/>
      <c r="Q214" s="91"/>
      <c r="R214" s="91"/>
      <c r="S214" s="91"/>
      <c r="T214" s="92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163</v>
      </c>
      <c r="AU214" s="16" t="s">
        <v>84</v>
      </c>
    </row>
    <row r="215" s="2" customFormat="1" ht="16.5" customHeight="1">
      <c r="A215" s="37"/>
      <c r="B215" s="38"/>
      <c r="C215" s="220" t="s">
        <v>297</v>
      </c>
      <c r="D215" s="220" t="s">
        <v>156</v>
      </c>
      <c r="E215" s="221" t="s">
        <v>298</v>
      </c>
      <c r="F215" s="222" t="s">
        <v>299</v>
      </c>
      <c r="G215" s="223" t="s">
        <v>234</v>
      </c>
      <c r="H215" s="224">
        <v>1</v>
      </c>
      <c r="I215" s="225"/>
      <c r="J215" s="226">
        <f>ROUND(I215*H215,2)</f>
        <v>0</v>
      </c>
      <c r="K215" s="222" t="s">
        <v>1</v>
      </c>
      <c r="L215" s="43"/>
      <c r="M215" s="227" t="s">
        <v>1</v>
      </c>
      <c r="N215" s="228" t="s">
        <v>44</v>
      </c>
      <c r="O215" s="91"/>
      <c r="P215" s="229">
        <f>O215*H215</f>
        <v>0</v>
      </c>
      <c r="Q215" s="229">
        <v>0</v>
      </c>
      <c r="R215" s="229">
        <f>Q215*H215</f>
        <v>0</v>
      </c>
      <c r="S215" s="229">
        <v>0</v>
      </c>
      <c r="T215" s="230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1" t="s">
        <v>161</v>
      </c>
      <c r="AT215" s="231" t="s">
        <v>156</v>
      </c>
      <c r="AU215" s="231" t="s">
        <v>84</v>
      </c>
      <c r="AY215" s="16" t="s">
        <v>155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6" t="s">
        <v>161</v>
      </c>
      <c r="BK215" s="232">
        <f>ROUND(I215*H215,2)</f>
        <v>0</v>
      </c>
      <c r="BL215" s="16" t="s">
        <v>161</v>
      </c>
      <c r="BM215" s="231" t="s">
        <v>300</v>
      </c>
    </row>
    <row r="216" s="2" customFormat="1">
      <c r="A216" s="37"/>
      <c r="B216" s="38"/>
      <c r="C216" s="39"/>
      <c r="D216" s="233" t="s">
        <v>163</v>
      </c>
      <c r="E216" s="39"/>
      <c r="F216" s="234" t="s">
        <v>299</v>
      </c>
      <c r="G216" s="39"/>
      <c r="H216" s="39"/>
      <c r="I216" s="235"/>
      <c r="J216" s="39"/>
      <c r="K216" s="39"/>
      <c r="L216" s="43"/>
      <c r="M216" s="236"/>
      <c r="N216" s="237"/>
      <c r="O216" s="91"/>
      <c r="P216" s="91"/>
      <c r="Q216" s="91"/>
      <c r="R216" s="91"/>
      <c r="S216" s="91"/>
      <c r="T216" s="92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163</v>
      </c>
      <c r="AU216" s="16" t="s">
        <v>84</v>
      </c>
    </row>
    <row r="217" s="2" customFormat="1" ht="16.5" customHeight="1">
      <c r="A217" s="37"/>
      <c r="B217" s="38"/>
      <c r="C217" s="220" t="s">
        <v>301</v>
      </c>
      <c r="D217" s="220" t="s">
        <v>156</v>
      </c>
      <c r="E217" s="221" t="s">
        <v>302</v>
      </c>
      <c r="F217" s="222" t="s">
        <v>303</v>
      </c>
      <c r="G217" s="223" t="s">
        <v>234</v>
      </c>
      <c r="H217" s="224">
        <v>1</v>
      </c>
      <c r="I217" s="225"/>
      <c r="J217" s="226">
        <f>ROUND(I217*H217,2)</f>
        <v>0</v>
      </c>
      <c r="K217" s="222" t="s">
        <v>1</v>
      </c>
      <c r="L217" s="43"/>
      <c r="M217" s="227" t="s">
        <v>1</v>
      </c>
      <c r="N217" s="228" t="s">
        <v>44</v>
      </c>
      <c r="O217" s="91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1" t="s">
        <v>161</v>
      </c>
      <c r="AT217" s="231" t="s">
        <v>156</v>
      </c>
      <c r="AU217" s="231" t="s">
        <v>84</v>
      </c>
      <c r="AY217" s="16" t="s">
        <v>155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6" t="s">
        <v>161</v>
      </c>
      <c r="BK217" s="232">
        <f>ROUND(I217*H217,2)</f>
        <v>0</v>
      </c>
      <c r="BL217" s="16" t="s">
        <v>161</v>
      </c>
      <c r="BM217" s="231" t="s">
        <v>304</v>
      </c>
    </row>
    <row r="218" s="2" customFormat="1">
      <c r="A218" s="37"/>
      <c r="B218" s="38"/>
      <c r="C218" s="39"/>
      <c r="D218" s="233" t="s">
        <v>163</v>
      </c>
      <c r="E218" s="39"/>
      <c r="F218" s="234" t="s">
        <v>303</v>
      </c>
      <c r="G218" s="39"/>
      <c r="H218" s="39"/>
      <c r="I218" s="235"/>
      <c r="J218" s="39"/>
      <c r="K218" s="39"/>
      <c r="L218" s="43"/>
      <c r="M218" s="236"/>
      <c r="N218" s="237"/>
      <c r="O218" s="91"/>
      <c r="P218" s="91"/>
      <c r="Q218" s="91"/>
      <c r="R218" s="91"/>
      <c r="S218" s="91"/>
      <c r="T218" s="92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163</v>
      </c>
      <c r="AU218" s="16" t="s">
        <v>84</v>
      </c>
    </row>
    <row r="219" s="2" customFormat="1" ht="16.5" customHeight="1">
      <c r="A219" s="37"/>
      <c r="B219" s="38"/>
      <c r="C219" s="220" t="s">
        <v>305</v>
      </c>
      <c r="D219" s="220" t="s">
        <v>156</v>
      </c>
      <c r="E219" s="221" t="s">
        <v>306</v>
      </c>
      <c r="F219" s="222" t="s">
        <v>307</v>
      </c>
      <c r="G219" s="223" t="s">
        <v>234</v>
      </c>
      <c r="H219" s="224">
        <v>1</v>
      </c>
      <c r="I219" s="225"/>
      <c r="J219" s="226">
        <f>ROUND(I219*H219,2)</f>
        <v>0</v>
      </c>
      <c r="K219" s="222" t="s">
        <v>1</v>
      </c>
      <c r="L219" s="43"/>
      <c r="M219" s="227" t="s">
        <v>1</v>
      </c>
      <c r="N219" s="228" t="s">
        <v>44</v>
      </c>
      <c r="O219" s="91"/>
      <c r="P219" s="229">
        <f>O219*H219</f>
        <v>0</v>
      </c>
      <c r="Q219" s="229">
        <v>0</v>
      </c>
      <c r="R219" s="229">
        <f>Q219*H219</f>
        <v>0</v>
      </c>
      <c r="S219" s="229">
        <v>0</v>
      </c>
      <c r="T219" s="230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1" t="s">
        <v>161</v>
      </c>
      <c r="AT219" s="231" t="s">
        <v>156</v>
      </c>
      <c r="AU219" s="231" t="s">
        <v>84</v>
      </c>
      <c r="AY219" s="16" t="s">
        <v>155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6" t="s">
        <v>161</v>
      </c>
      <c r="BK219" s="232">
        <f>ROUND(I219*H219,2)</f>
        <v>0</v>
      </c>
      <c r="BL219" s="16" t="s">
        <v>161</v>
      </c>
      <c r="BM219" s="231" t="s">
        <v>308</v>
      </c>
    </row>
    <row r="220" s="2" customFormat="1">
      <c r="A220" s="37"/>
      <c r="B220" s="38"/>
      <c r="C220" s="39"/>
      <c r="D220" s="233" t="s">
        <v>163</v>
      </c>
      <c r="E220" s="39"/>
      <c r="F220" s="234" t="s">
        <v>307</v>
      </c>
      <c r="G220" s="39"/>
      <c r="H220" s="39"/>
      <c r="I220" s="235"/>
      <c r="J220" s="39"/>
      <c r="K220" s="39"/>
      <c r="L220" s="43"/>
      <c r="M220" s="236"/>
      <c r="N220" s="237"/>
      <c r="O220" s="91"/>
      <c r="P220" s="91"/>
      <c r="Q220" s="91"/>
      <c r="R220" s="91"/>
      <c r="S220" s="91"/>
      <c r="T220" s="92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163</v>
      </c>
      <c r="AU220" s="16" t="s">
        <v>84</v>
      </c>
    </row>
    <row r="221" s="2" customFormat="1" ht="16.5" customHeight="1">
      <c r="A221" s="37"/>
      <c r="B221" s="38"/>
      <c r="C221" s="220" t="s">
        <v>309</v>
      </c>
      <c r="D221" s="220" t="s">
        <v>156</v>
      </c>
      <c r="E221" s="221" t="s">
        <v>310</v>
      </c>
      <c r="F221" s="222" t="s">
        <v>311</v>
      </c>
      <c r="G221" s="223" t="s">
        <v>234</v>
      </c>
      <c r="H221" s="224">
        <v>1</v>
      </c>
      <c r="I221" s="225"/>
      <c r="J221" s="226">
        <f>ROUND(I221*H221,2)</f>
        <v>0</v>
      </c>
      <c r="K221" s="222" t="s">
        <v>1</v>
      </c>
      <c r="L221" s="43"/>
      <c r="M221" s="227" t="s">
        <v>1</v>
      </c>
      <c r="N221" s="228" t="s">
        <v>44</v>
      </c>
      <c r="O221" s="91"/>
      <c r="P221" s="229">
        <f>O221*H221</f>
        <v>0</v>
      </c>
      <c r="Q221" s="229">
        <v>0</v>
      </c>
      <c r="R221" s="229">
        <f>Q221*H221</f>
        <v>0</v>
      </c>
      <c r="S221" s="229">
        <v>0</v>
      </c>
      <c r="T221" s="230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1" t="s">
        <v>161</v>
      </c>
      <c r="AT221" s="231" t="s">
        <v>156</v>
      </c>
      <c r="AU221" s="231" t="s">
        <v>84</v>
      </c>
      <c r="AY221" s="16" t="s">
        <v>155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6" t="s">
        <v>161</v>
      </c>
      <c r="BK221" s="232">
        <f>ROUND(I221*H221,2)</f>
        <v>0</v>
      </c>
      <c r="BL221" s="16" t="s">
        <v>161</v>
      </c>
      <c r="BM221" s="231" t="s">
        <v>312</v>
      </c>
    </row>
    <row r="222" s="2" customFormat="1">
      <c r="A222" s="37"/>
      <c r="B222" s="38"/>
      <c r="C222" s="39"/>
      <c r="D222" s="233" t="s">
        <v>163</v>
      </c>
      <c r="E222" s="39"/>
      <c r="F222" s="234" t="s">
        <v>311</v>
      </c>
      <c r="G222" s="39"/>
      <c r="H222" s="39"/>
      <c r="I222" s="235"/>
      <c r="J222" s="39"/>
      <c r="K222" s="39"/>
      <c r="L222" s="43"/>
      <c r="M222" s="236"/>
      <c r="N222" s="237"/>
      <c r="O222" s="91"/>
      <c r="P222" s="91"/>
      <c r="Q222" s="91"/>
      <c r="R222" s="91"/>
      <c r="S222" s="91"/>
      <c r="T222" s="92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163</v>
      </c>
      <c r="AU222" s="16" t="s">
        <v>84</v>
      </c>
    </row>
    <row r="223" s="2" customFormat="1" ht="16.5" customHeight="1">
      <c r="A223" s="37"/>
      <c r="B223" s="38"/>
      <c r="C223" s="220" t="s">
        <v>313</v>
      </c>
      <c r="D223" s="220" t="s">
        <v>156</v>
      </c>
      <c r="E223" s="221" t="s">
        <v>314</v>
      </c>
      <c r="F223" s="222" t="s">
        <v>315</v>
      </c>
      <c r="G223" s="223" t="s">
        <v>234</v>
      </c>
      <c r="H223" s="224">
        <v>2</v>
      </c>
      <c r="I223" s="225"/>
      <c r="J223" s="226">
        <f>ROUND(I223*H223,2)</f>
        <v>0</v>
      </c>
      <c r="K223" s="222" t="s">
        <v>160</v>
      </c>
      <c r="L223" s="43"/>
      <c r="M223" s="227" t="s">
        <v>1</v>
      </c>
      <c r="N223" s="228" t="s">
        <v>44</v>
      </c>
      <c r="O223" s="91"/>
      <c r="P223" s="229">
        <f>O223*H223</f>
        <v>0</v>
      </c>
      <c r="Q223" s="229">
        <v>0</v>
      </c>
      <c r="R223" s="229">
        <f>Q223*H223</f>
        <v>0</v>
      </c>
      <c r="S223" s="229">
        <v>0</v>
      </c>
      <c r="T223" s="230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1" t="s">
        <v>161</v>
      </c>
      <c r="AT223" s="231" t="s">
        <v>156</v>
      </c>
      <c r="AU223" s="231" t="s">
        <v>84</v>
      </c>
      <c r="AY223" s="16" t="s">
        <v>155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6" t="s">
        <v>161</v>
      </c>
      <c r="BK223" s="232">
        <f>ROUND(I223*H223,2)</f>
        <v>0</v>
      </c>
      <c r="BL223" s="16" t="s">
        <v>161</v>
      </c>
      <c r="BM223" s="231" t="s">
        <v>316</v>
      </c>
    </row>
    <row r="224" s="2" customFormat="1">
      <c r="A224" s="37"/>
      <c r="B224" s="38"/>
      <c r="C224" s="39"/>
      <c r="D224" s="233" t="s">
        <v>163</v>
      </c>
      <c r="E224" s="39"/>
      <c r="F224" s="234" t="s">
        <v>315</v>
      </c>
      <c r="G224" s="39"/>
      <c r="H224" s="39"/>
      <c r="I224" s="235"/>
      <c r="J224" s="39"/>
      <c r="K224" s="39"/>
      <c r="L224" s="43"/>
      <c r="M224" s="236"/>
      <c r="N224" s="237"/>
      <c r="O224" s="91"/>
      <c r="P224" s="91"/>
      <c r="Q224" s="91"/>
      <c r="R224" s="91"/>
      <c r="S224" s="91"/>
      <c r="T224" s="92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163</v>
      </c>
      <c r="AU224" s="16" t="s">
        <v>84</v>
      </c>
    </row>
    <row r="225" s="2" customFormat="1" ht="21.75" customHeight="1">
      <c r="A225" s="37"/>
      <c r="B225" s="38"/>
      <c r="C225" s="220" t="s">
        <v>317</v>
      </c>
      <c r="D225" s="220" t="s">
        <v>156</v>
      </c>
      <c r="E225" s="221" t="s">
        <v>318</v>
      </c>
      <c r="F225" s="222" t="s">
        <v>319</v>
      </c>
      <c r="G225" s="223" t="s">
        <v>234</v>
      </c>
      <c r="H225" s="224">
        <v>1</v>
      </c>
      <c r="I225" s="225"/>
      <c r="J225" s="226">
        <f>ROUND(I225*H225,2)</f>
        <v>0</v>
      </c>
      <c r="K225" s="222" t="s">
        <v>160</v>
      </c>
      <c r="L225" s="43"/>
      <c r="M225" s="227" t="s">
        <v>1</v>
      </c>
      <c r="N225" s="228" t="s">
        <v>44</v>
      </c>
      <c r="O225" s="91"/>
      <c r="P225" s="229">
        <f>O225*H225</f>
        <v>0</v>
      </c>
      <c r="Q225" s="229">
        <v>0</v>
      </c>
      <c r="R225" s="229">
        <f>Q225*H225</f>
        <v>0</v>
      </c>
      <c r="S225" s="229">
        <v>0</v>
      </c>
      <c r="T225" s="230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1" t="s">
        <v>161</v>
      </c>
      <c r="AT225" s="231" t="s">
        <v>156</v>
      </c>
      <c r="AU225" s="231" t="s">
        <v>84</v>
      </c>
      <c r="AY225" s="16" t="s">
        <v>155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6" t="s">
        <v>161</v>
      </c>
      <c r="BK225" s="232">
        <f>ROUND(I225*H225,2)</f>
        <v>0</v>
      </c>
      <c r="BL225" s="16" t="s">
        <v>161</v>
      </c>
      <c r="BM225" s="231" t="s">
        <v>320</v>
      </c>
    </row>
    <row r="226" s="2" customFormat="1">
      <c r="A226" s="37"/>
      <c r="B226" s="38"/>
      <c r="C226" s="39"/>
      <c r="D226" s="233" t="s">
        <v>163</v>
      </c>
      <c r="E226" s="39"/>
      <c r="F226" s="234" t="s">
        <v>319</v>
      </c>
      <c r="G226" s="39"/>
      <c r="H226" s="39"/>
      <c r="I226" s="235"/>
      <c r="J226" s="39"/>
      <c r="K226" s="39"/>
      <c r="L226" s="43"/>
      <c r="M226" s="236"/>
      <c r="N226" s="237"/>
      <c r="O226" s="91"/>
      <c r="P226" s="91"/>
      <c r="Q226" s="91"/>
      <c r="R226" s="91"/>
      <c r="S226" s="91"/>
      <c r="T226" s="92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163</v>
      </c>
      <c r="AU226" s="16" t="s">
        <v>84</v>
      </c>
    </row>
    <row r="227" s="2" customFormat="1" ht="16.5" customHeight="1">
      <c r="A227" s="37"/>
      <c r="B227" s="38"/>
      <c r="C227" s="220" t="s">
        <v>321</v>
      </c>
      <c r="D227" s="220" t="s">
        <v>156</v>
      </c>
      <c r="E227" s="221" t="s">
        <v>322</v>
      </c>
      <c r="F227" s="222" t="s">
        <v>323</v>
      </c>
      <c r="G227" s="223" t="s">
        <v>234</v>
      </c>
      <c r="H227" s="224">
        <v>9</v>
      </c>
      <c r="I227" s="225"/>
      <c r="J227" s="226">
        <f>ROUND(I227*H227,2)</f>
        <v>0</v>
      </c>
      <c r="K227" s="222" t="s">
        <v>160</v>
      </c>
      <c r="L227" s="43"/>
      <c r="M227" s="227" t="s">
        <v>1</v>
      </c>
      <c r="N227" s="228" t="s">
        <v>44</v>
      </c>
      <c r="O227" s="91"/>
      <c r="P227" s="229">
        <f>O227*H227</f>
        <v>0</v>
      </c>
      <c r="Q227" s="229">
        <v>0</v>
      </c>
      <c r="R227" s="229">
        <f>Q227*H227</f>
        <v>0</v>
      </c>
      <c r="S227" s="229">
        <v>0</v>
      </c>
      <c r="T227" s="230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1" t="s">
        <v>161</v>
      </c>
      <c r="AT227" s="231" t="s">
        <v>156</v>
      </c>
      <c r="AU227" s="231" t="s">
        <v>84</v>
      </c>
      <c r="AY227" s="16" t="s">
        <v>155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6" t="s">
        <v>161</v>
      </c>
      <c r="BK227" s="232">
        <f>ROUND(I227*H227,2)</f>
        <v>0</v>
      </c>
      <c r="BL227" s="16" t="s">
        <v>161</v>
      </c>
      <c r="BM227" s="231" t="s">
        <v>324</v>
      </c>
    </row>
    <row r="228" s="2" customFormat="1">
      <c r="A228" s="37"/>
      <c r="B228" s="38"/>
      <c r="C228" s="39"/>
      <c r="D228" s="233" t="s">
        <v>163</v>
      </c>
      <c r="E228" s="39"/>
      <c r="F228" s="234" t="s">
        <v>323</v>
      </c>
      <c r="G228" s="39"/>
      <c r="H228" s="39"/>
      <c r="I228" s="235"/>
      <c r="J228" s="39"/>
      <c r="K228" s="39"/>
      <c r="L228" s="43"/>
      <c r="M228" s="236"/>
      <c r="N228" s="237"/>
      <c r="O228" s="91"/>
      <c r="P228" s="91"/>
      <c r="Q228" s="91"/>
      <c r="R228" s="91"/>
      <c r="S228" s="91"/>
      <c r="T228" s="92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163</v>
      </c>
      <c r="AU228" s="16" t="s">
        <v>84</v>
      </c>
    </row>
    <row r="229" s="2" customFormat="1" ht="16.5" customHeight="1">
      <c r="A229" s="37"/>
      <c r="B229" s="38"/>
      <c r="C229" s="220" t="s">
        <v>325</v>
      </c>
      <c r="D229" s="220" t="s">
        <v>156</v>
      </c>
      <c r="E229" s="221" t="s">
        <v>326</v>
      </c>
      <c r="F229" s="222" t="s">
        <v>327</v>
      </c>
      <c r="G229" s="223" t="s">
        <v>234</v>
      </c>
      <c r="H229" s="224">
        <v>2</v>
      </c>
      <c r="I229" s="225"/>
      <c r="J229" s="226">
        <f>ROUND(I229*H229,2)</f>
        <v>0</v>
      </c>
      <c r="K229" s="222" t="s">
        <v>1</v>
      </c>
      <c r="L229" s="43"/>
      <c r="M229" s="227" t="s">
        <v>1</v>
      </c>
      <c r="N229" s="228" t="s">
        <v>44</v>
      </c>
      <c r="O229" s="91"/>
      <c r="P229" s="229">
        <f>O229*H229</f>
        <v>0</v>
      </c>
      <c r="Q229" s="229">
        <v>0</v>
      </c>
      <c r="R229" s="229">
        <f>Q229*H229</f>
        <v>0</v>
      </c>
      <c r="S229" s="229">
        <v>0</v>
      </c>
      <c r="T229" s="230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1" t="s">
        <v>161</v>
      </c>
      <c r="AT229" s="231" t="s">
        <v>156</v>
      </c>
      <c r="AU229" s="231" t="s">
        <v>84</v>
      </c>
      <c r="AY229" s="16" t="s">
        <v>155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6" t="s">
        <v>161</v>
      </c>
      <c r="BK229" s="232">
        <f>ROUND(I229*H229,2)</f>
        <v>0</v>
      </c>
      <c r="BL229" s="16" t="s">
        <v>161</v>
      </c>
      <c r="BM229" s="231" t="s">
        <v>328</v>
      </c>
    </row>
    <row r="230" s="2" customFormat="1">
      <c r="A230" s="37"/>
      <c r="B230" s="38"/>
      <c r="C230" s="39"/>
      <c r="D230" s="233" t="s">
        <v>163</v>
      </c>
      <c r="E230" s="39"/>
      <c r="F230" s="234" t="s">
        <v>327</v>
      </c>
      <c r="G230" s="39"/>
      <c r="H230" s="39"/>
      <c r="I230" s="235"/>
      <c r="J230" s="39"/>
      <c r="K230" s="39"/>
      <c r="L230" s="43"/>
      <c r="M230" s="236"/>
      <c r="N230" s="237"/>
      <c r="O230" s="91"/>
      <c r="P230" s="91"/>
      <c r="Q230" s="91"/>
      <c r="R230" s="91"/>
      <c r="S230" s="91"/>
      <c r="T230" s="92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163</v>
      </c>
      <c r="AU230" s="16" t="s">
        <v>84</v>
      </c>
    </row>
    <row r="231" s="2" customFormat="1" ht="16.5" customHeight="1">
      <c r="A231" s="37"/>
      <c r="B231" s="38"/>
      <c r="C231" s="220" t="s">
        <v>329</v>
      </c>
      <c r="D231" s="220" t="s">
        <v>156</v>
      </c>
      <c r="E231" s="221" t="s">
        <v>330</v>
      </c>
      <c r="F231" s="222" t="s">
        <v>331</v>
      </c>
      <c r="G231" s="223" t="s">
        <v>234</v>
      </c>
      <c r="H231" s="224">
        <v>2</v>
      </c>
      <c r="I231" s="225"/>
      <c r="J231" s="226">
        <f>ROUND(I231*H231,2)</f>
        <v>0</v>
      </c>
      <c r="K231" s="222" t="s">
        <v>160</v>
      </c>
      <c r="L231" s="43"/>
      <c r="M231" s="227" t="s">
        <v>1</v>
      </c>
      <c r="N231" s="228" t="s">
        <v>44</v>
      </c>
      <c r="O231" s="91"/>
      <c r="P231" s="229">
        <f>O231*H231</f>
        <v>0</v>
      </c>
      <c r="Q231" s="229">
        <v>0</v>
      </c>
      <c r="R231" s="229">
        <f>Q231*H231</f>
        <v>0</v>
      </c>
      <c r="S231" s="229">
        <v>0</v>
      </c>
      <c r="T231" s="230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1" t="s">
        <v>161</v>
      </c>
      <c r="AT231" s="231" t="s">
        <v>156</v>
      </c>
      <c r="AU231" s="231" t="s">
        <v>84</v>
      </c>
      <c r="AY231" s="16" t="s">
        <v>155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6" t="s">
        <v>161</v>
      </c>
      <c r="BK231" s="232">
        <f>ROUND(I231*H231,2)</f>
        <v>0</v>
      </c>
      <c r="BL231" s="16" t="s">
        <v>161</v>
      </c>
      <c r="BM231" s="231" t="s">
        <v>332</v>
      </c>
    </row>
    <row r="232" s="2" customFormat="1">
      <c r="A232" s="37"/>
      <c r="B232" s="38"/>
      <c r="C232" s="39"/>
      <c r="D232" s="233" t="s">
        <v>163</v>
      </c>
      <c r="E232" s="39"/>
      <c r="F232" s="234" t="s">
        <v>331</v>
      </c>
      <c r="G232" s="39"/>
      <c r="H232" s="39"/>
      <c r="I232" s="235"/>
      <c r="J232" s="39"/>
      <c r="K232" s="39"/>
      <c r="L232" s="43"/>
      <c r="M232" s="236"/>
      <c r="N232" s="237"/>
      <c r="O232" s="91"/>
      <c r="P232" s="91"/>
      <c r="Q232" s="91"/>
      <c r="R232" s="91"/>
      <c r="S232" s="91"/>
      <c r="T232" s="92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163</v>
      </c>
      <c r="AU232" s="16" t="s">
        <v>84</v>
      </c>
    </row>
    <row r="233" s="2" customFormat="1" ht="16.5" customHeight="1">
      <c r="A233" s="37"/>
      <c r="B233" s="38"/>
      <c r="C233" s="220" t="s">
        <v>333</v>
      </c>
      <c r="D233" s="220" t="s">
        <v>156</v>
      </c>
      <c r="E233" s="221" t="s">
        <v>334</v>
      </c>
      <c r="F233" s="222" t="s">
        <v>335</v>
      </c>
      <c r="G233" s="223" t="s">
        <v>234</v>
      </c>
      <c r="H233" s="224">
        <v>2</v>
      </c>
      <c r="I233" s="225"/>
      <c r="J233" s="226">
        <f>ROUND(I233*H233,2)</f>
        <v>0</v>
      </c>
      <c r="K233" s="222" t="s">
        <v>1</v>
      </c>
      <c r="L233" s="43"/>
      <c r="M233" s="227" t="s">
        <v>1</v>
      </c>
      <c r="N233" s="228" t="s">
        <v>44</v>
      </c>
      <c r="O233" s="91"/>
      <c r="P233" s="229">
        <f>O233*H233</f>
        <v>0</v>
      </c>
      <c r="Q233" s="229">
        <v>0</v>
      </c>
      <c r="R233" s="229">
        <f>Q233*H233</f>
        <v>0</v>
      </c>
      <c r="S233" s="229">
        <v>0</v>
      </c>
      <c r="T233" s="230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1" t="s">
        <v>161</v>
      </c>
      <c r="AT233" s="231" t="s">
        <v>156</v>
      </c>
      <c r="AU233" s="231" t="s">
        <v>84</v>
      </c>
      <c r="AY233" s="16" t="s">
        <v>155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6" t="s">
        <v>161</v>
      </c>
      <c r="BK233" s="232">
        <f>ROUND(I233*H233,2)</f>
        <v>0</v>
      </c>
      <c r="BL233" s="16" t="s">
        <v>161</v>
      </c>
      <c r="BM233" s="231" t="s">
        <v>336</v>
      </c>
    </row>
    <row r="234" s="2" customFormat="1">
      <c r="A234" s="37"/>
      <c r="B234" s="38"/>
      <c r="C234" s="39"/>
      <c r="D234" s="233" t="s">
        <v>163</v>
      </c>
      <c r="E234" s="39"/>
      <c r="F234" s="234" t="s">
        <v>335</v>
      </c>
      <c r="G234" s="39"/>
      <c r="H234" s="39"/>
      <c r="I234" s="235"/>
      <c r="J234" s="39"/>
      <c r="K234" s="39"/>
      <c r="L234" s="43"/>
      <c r="M234" s="236"/>
      <c r="N234" s="237"/>
      <c r="O234" s="91"/>
      <c r="P234" s="91"/>
      <c r="Q234" s="91"/>
      <c r="R234" s="91"/>
      <c r="S234" s="91"/>
      <c r="T234" s="92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163</v>
      </c>
      <c r="AU234" s="16" t="s">
        <v>84</v>
      </c>
    </row>
    <row r="235" s="2" customFormat="1" ht="16.5" customHeight="1">
      <c r="A235" s="37"/>
      <c r="B235" s="38"/>
      <c r="C235" s="220" t="s">
        <v>337</v>
      </c>
      <c r="D235" s="220" t="s">
        <v>156</v>
      </c>
      <c r="E235" s="221" t="s">
        <v>338</v>
      </c>
      <c r="F235" s="222" t="s">
        <v>339</v>
      </c>
      <c r="G235" s="223" t="s">
        <v>234</v>
      </c>
      <c r="H235" s="224">
        <v>1</v>
      </c>
      <c r="I235" s="225"/>
      <c r="J235" s="226">
        <f>ROUND(I235*H235,2)</f>
        <v>0</v>
      </c>
      <c r="K235" s="222" t="s">
        <v>1</v>
      </c>
      <c r="L235" s="43"/>
      <c r="M235" s="227" t="s">
        <v>1</v>
      </c>
      <c r="N235" s="228" t="s">
        <v>44</v>
      </c>
      <c r="O235" s="91"/>
      <c r="P235" s="229">
        <f>O235*H235</f>
        <v>0</v>
      </c>
      <c r="Q235" s="229">
        <v>0</v>
      </c>
      <c r="R235" s="229">
        <f>Q235*H235</f>
        <v>0</v>
      </c>
      <c r="S235" s="229">
        <v>0</v>
      </c>
      <c r="T235" s="230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1" t="s">
        <v>161</v>
      </c>
      <c r="AT235" s="231" t="s">
        <v>156</v>
      </c>
      <c r="AU235" s="231" t="s">
        <v>84</v>
      </c>
      <c r="AY235" s="16" t="s">
        <v>155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6" t="s">
        <v>161</v>
      </c>
      <c r="BK235" s="232">
        <f>ROUND(I235*H235,2)</f>
        <v>0</v>
      </c>
      <c r="BL235" s="16" t="s">
        <v>161</v>
      </c>
      <c r="BM235" s="231" t="s">
        <v>340</v>
      </c>
    </row>
    <row r="236" s="2" customFormat="1">
      <c r="A236" s="37"/>
      <c r="B236" s="38"/>
      <c r="C236" s="39"/>
      <c r="D236" s="233" t="s">
        <v>163</v>
      </c>
      <c r="E236" s="39"/>
      <c r="F236" s="234" t="s">
        <v>339</v>
      </c>
      <c r="G236" s="39"/>
      <c r="H236" s="39"/>
      <c r="I236" s="235"/>
      <c r="J236" s="39"/>
      <c r="K236" s="39"/>
      <c r="L236" s="43"/>
      <c r="M236" s="236"/>
      <c r="N236" s="237"/>
      <c r="O236" s="91"/>
      <c r="P236" s="91"/>
      <c r="Q236" s="91"/>
      <c r="R236" s="91"/>
      <c r="S236" s="91"/>
      <c r="T236" s="92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163</v>
      </c>
      <c r="AU236" s="16" t="s">
        <v>84</v>
      </c>
    </row>
    <row r="237" s="2" customFormat="1" ht="16.5" customHeight="1">
      <c r="A237" s="37"/>
      <c r="B237" s="38"/>
      <c r="C237" s="220" t="s">
        <v>341</v>
      </c>
      <c r="D237" s="220" t="s">
        <v>156</v>
      </c>
      <c r="E237" s="221" t="s">
        <v>342</v>
      </c>
      <c r="F237" s="222" t="s">
        <v>343</v>
      </c>
      <c r="G237" s="223" t="s">
        <v>234</v>
      </c>
      <c r="H237" s="224">
        <v>2</v>
      </c>
      <c r="I237" s="225"/>
      <c r="J237" s="226">
        <f>ROUND(I237*H237,2)</f>
        <v>0</v>
      </c>
      <c r="K237" s="222" t="s">
        <v>1</v>
      </c>
      <c r="L237" s="43"/>
      <c r="M237" s="227" t="s">
        <v>1</v>
      </c>
      <c r="N237" s="228" t="s">
        <v>44</v>
      </c>
      <c r="O237" s="91"/>
      <c r="P237" s="229">
        <f>O237*H237</f>
        <v>0</v>
      </c>
      <c r="Q237" s="229">
        <v>0</v>
      </c>
      <c r="R237" s="229">
        <f>Q237*H237</f>
        <v>0</v>
      </c>
      <c r="S237" s="229">
        <v>0</v>
      </c>
      <c r="T237" s="230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1" t="s">
        <v>161</v>
      </c>
      <c r="AT237" s="231" t="s">
        <v>156</v>
      </c>
      <c r="AU237" s="231" t="s">
        <v>84</v>
      </c>
      <c r="AY237" s="16" t="s">
        <v>155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6" t="s">
        <v>161</v>
      </c>
      <c r="BK237" s="232">
        <f>ROUND(I237*H237,2)</f>
        <v>0</v>
      </c>
      <c r="BL237" s="16" t="s">
        <v>161</v>
      </c>
      <c r="BM237" s="231" t="s">
        <v>344</v>
      </c>
    </row>
    <row r="238" s="2" customFormat="1">
      <c r="A238" s="37"/>
      <c r="B238" s="38"/>
      <c r="C238" s="39"/>
      <c r="D238" s="233" t="s">
        <v>163</v>
      </c>
      <c r="E238" s="39"/>
      <c r="F238" s="234" t="s">
        <v>343</v>
      </c>
      <c r="G238" s="39"/>
      <c r="H238" s="39"/>
      <c r="I238" s="235"/>
      <c r="J238" s="39"/>
      <c r="K238" s="39"/>
      <c r="L238" s="43"/>
      <c r="M238" s="236"/>
      <c r="N238" s="237"/>
      <c r="O238" s="91"/>
      <c r="P238" s="91"/>
      <c r="Q238" s="91"/>
      <c r="R238" s="91"/>
      <c r="S238" s="91"/>
      <c r="T238" s="92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163</v>
      </c>
      <c r="AU238" s="16" t="s">
        <v>84</v>
      </c>
    </row>
    <row r="239" s="2" customFormat="1" ht="16.5" customHeight="1">
      <c r="A239" s="37"/>
      <c r="B239" s="38"/>
      <c r="C239" s="220" t="s">
        <v>345</v>
      </c>
      <c r="D239" s="220" t="s">
        <v>156</v>
      </c>
      <c r="E239" s="221" t="s">
        <v>346</v>
      </c>
      <c r="F239" s="222" t="s">
        <v>347</v>
      </c>
      <c r="G239" s="223" t="s">
        <v>234</v>
      </c>
      <c r="H239" s="224">
        <v>1</v>
      </c>
      <c r="I239" s="225"/>
      <c r="J239" s="226">
        <f>ROUND(I239*H239,2)</f>
        <v>0</v>
      </c>
      <c r="K239" s="222" t="s">
        <v>1</v>
      </c>
      <c r="L239" s="43"/>
      <c r="M239" s="227" t="s">
        <v>1</v>
      </c>
      <c r="N239" s="228" t="s">
        <v>44</v>
      </c>
      <c r="O239" s="91"/>
      <c r="P239" s="229">
        <f>O239*H239</f>
        <v>0</v>
      </c>
      <c r="Q239" s="229">
        <v>0</v>
      </c>
      <c r="R239" s="229">
        <f>Q239*H239</f>
        <v>0</v>
      </c>
      <c r="S239" s="229">
        <v>0</v>
      </c>
      <c r="T239" s="230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1" t="s">
        <v>161</v>
      </c>
      <c r="AT239" s="231" t="s">
        <v>156</v>
      </c>
      <c r="AU239" s="231" t="s">
        <v>84</v>
      </c>
      <c r="AY239" s="16" t="s">
        <v>155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6" t="s">
        <v>161</v>
      </c>
      <c r="BK239" s="232">
        <f>ROUND(I239*H239,2)</f>
        <v>0</v>
      </c>
      <c r="BL239" s="16" t="s">
        <v>161</v>
      </c>
      <c r="BM239" s="231" t="s">
        <v>348</v>
      </c>
    </row>
    <row r="240" s="2" customFormat="1">
      <c r="A240" s="37"/>
      <c r="B240" s="38"/>
      <c r="C240" s="39"/>
      <c r="D240" s="233" t="s">
        <v>163</v>
      </c>
      <c r="E240" s="39"/>
      <c r="F240" s="234" t="s">
        <v>347</v>
      </c>
      <c r="G240" s="39"/>
      <c r="H240" s="39"/>
      <c r="I240" s="235"/>
      <c r="J240" s="39"/>
      <c r="K240" s="39"/>
      <c r="L240" s="43"/>
      <c r="M240" s="236"/>
      <c r="N240" s="237"/>
      <c r="O240" s="91"/>
      <c r="P240" s="91"/>
      <c r="Q240" s="91"/>
      <c r="R240" s="91"/>
      <c r="S240" s="91"/>
      <c r="T240" s="92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163</v>
      </c>
      <c r="AU240" s="16" t="s">
        <v>84</v>
      </c>
    </row>
    <row r="241" s="2" customFormat="1" ht="16.5" customHeight="1">
      <c r="A241" s="37"/>
      <c r="B241" s="38"/>
      <c r="C241" s="220" t="s">
        <v>349</v>
      </c>
      <c r="D241" s="220" t="s">
        <v>156</v>
      </c>
      <c r="E241" s="221" t="s">
        <v>350</v>
      </c>
      <c r="F241" s="222" t="s">
        <v>351</v>
      </c>
      <c r="G241" s="223" t="s">
        <v>234</v>
      </c>
      <c r="H241" s="224">
        <v>1</v>
      </c>
      <c r="I241" s="225"/>
      <c r="J241" s="226">
        <f>ROUND(I241*H241,2)</f>
        <v>0</v>
      </c>
      <c r="K241" s="222" t="s">
        <v>160</v>
      </c>
      <c r="L241" s="43"/>
      <c r="M241" s="227" t="s">
        <v>1</v>
      </c>
      <c r="N241" s="228" t="s">
        <v>44</v>
      </c>
      <c r="O241" s="91"/>
      <c r="P241" s="229">
        <f>O241*H241</f>
        <v>0</v>
      </c>
      <c r="Q241" s="229">
        <v>0</v>
      </c>
      <c r="R241" s="229">
        <f>Q241*H241</f>
        <v>0</v>
      </c>
      <c r="S241" s="229">
        <v>0</v>
      </c>
      <c r="T241" s="230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1" t="s">
        <v>161</v>
      </c>
      <c r="AT241" s="231" t="s">
        <v>156</v>
      </c>
      <c r="AU241" s="231" t="s">
        <v>84</v>
      </c>
      <c r="AY241" s="16" t="s">
        <v>155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6" t="s">
        <v>161</v>
      </c>
      <c r="BK241" s="232">
        <f>ROUND(I241*H241,2)</f>
        <v>0</v>
      </c>
      <c r="BL241" s="16" t="s">
        <v>161</v>
      </c>
      <c r="BM241" s="231" t="s">
        <v>352</v>
      </c>
    </row>
    <row r="242" s="2" customFormat="1">
      <c r="A242" s="37"/>
      <c r="B242" s="38"/>
      <c r="C242" s="39"/>
      <c r="D242" s="233" t="s">
        <v>163</v>
      </c>
      <c r="E242" s="39"/>
      <c r="F242" s="234" t="s">
        <v>351</v>
      </c>
      <c r="G242" s="39"/>
      <c r="H242" s="39"/>
      <c r="I242" s="235"/>
      <c r="J242" s="39"/>
      <c r="K242" s="39"/>
      <c r="L242" s="43"/>
      <c r="M242" s="236"/>
      <c r="N242" s="237"/>
      <c r="O242" s="91"/>
      <c r="P242" s="91"/>
      <c r="Q242" s="91"/>
      <c r="R242" s="91"/>
      <c r="S242" s="91"/>
      <c r="T242" s="92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163</v>
      </c>
      <c r="AU242" s="16" t="s">
        <v>84</v>
      </c>
    </row>
    <row r="243" s="2" customFormat="1" ht="16.5" customHeight="1">
      <c r="A243" s="37"/>
      <c r="B243" s="38"/>
      <c r="C243" s="220" t="s">
        <v>353</v>
      </c>
      <c r="D243" s="220" t="s">
        <v>156</v>
      </c>
      <c r="E243" s="221" t="s">
        <v>354</v>
      </c>
      <c r="F243" s="222" t="s">
        <v>355</v>
      </c>
      <c r="G243" s="223" t="s">
        <v>234</v>
      </c>
      <c r="H243" s="224">
        <v>2</v>
      </c>
      <c r="I243" s="225"/>
      <c r="J243" s="226">
        <f>ROUND(I243*H243,2)</f>
        <v>0</v>
      </c>
      <c r="K243" s="222" t="s">
        <v>160</v>
      </c>
      <c r="L243" s="43"/>
      <c r="M243" s="227" t="s">
        <v>1</v>
      </c>
      <c r="N243" s="228" t="s">
        <v>44</v>
      </c>
      <c r="O243" s="91"/>
      <c r="P243" s="229">
        <f>O243*H243</f>
        <v>0</v>
      </c>
      <c r="Q243" s="229">
        <v>0</v>
      </c>
      <c r="R243" s="229">
        <f>Q243*H243</f>
        <v>0</v>
      </c>
      <c r="S243" s="229">
        <v>0</v>
      </c>
      <c r="T243" s="230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1" t="s">
        <v>161</v>
      </c>
      <c r="AT243" s="231" t="s">
        <v>156</v>
      </c>
      <c r="AU243" s="231" t="s">
        <v>84</v>
      </c>
      <c r="AY243" s="16" t="s">
        <v>155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6" t="s">
        <v>161</v>
      </c>
      <c r="BK243" s="232">
        <f>ROUND(I243*H243,2)</f>
        <v>0</v>
      </c>
      <c r="BL243" s="16" t="s">
        <v>161</v>
      </c>
      <c r="BM243" s="231" t="s">
        <v>356</v>
      </c>
    </row>
    <row r="244" s="2" customFormat="1">
      <c r="A244" s="37"/>
      <c r="B244" s="38"/>
      <c r="C244" s="39"/>
      <c r="D244" s="233" t="s">
        <v>163</v>
      </c>
      <c r="E244" s="39"/>
      <c r="F244" s="234" t="s">
        <v>355</v>
      </c>
      <c r="G244" s="39"/>
      <c r="H244" s="39"/>
      <c r="I244" s="235"/>
      <c r="J244" s="39"/>
      <c r="K244" s="39"/>
      <c r="L244" s="43"/>
      <c r="M244" s="236"/>
      <c r="N244" s="237"/>
      <c r="O244" s="91"/>
      <c r="P244" s="91"/>
      <c r="Q244" s="91"/>
      <c r="R244" s="91"/>
      <c r="S244" s="91"/>
      <c r="T244" s="92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163</v>
      </c>
      <c r="AU244" s="16" t="s">
        <v>84</v>
      </c>
    </row>
    <row r="245" s="2" customFormat="1" ht="16.5" customHeight="1">
      <c r="A245" s="37"/>
      <c r="B245" s="38"/>
      <c r="C245" s="220" t="s">
        <v>357</v>
      </c>
      <c r="D245" s="220" t="s">
        <v>156</v>
      </c>
      <c r="E245" s="221" t="s">
        <v>358</v>
      </c>
      <c r="F245" s="222" t="s">
        <v>359</v>
      </c>
      <c r="G245" s="223" t="s">
        <v>360</v>
      </c>
      <c r="H245" s="224">
        <v>2</v>
      </c>
      <c r="I245" s="225"/>
      <c r="J245" s="226">
        <f>ROUND(I245*H245,2)</f>
        <v>0</v>
      </c>
      <c r="K245" s="222" t="s">
        <v>160</v>
      </c>
      <c r="L245" s="43"/>
      <c r="M245" s="227" t="s">
        <v>1</v>
      </c>
      <c r="N245" s="228" t="s">
        <v>44</v>
      </c>
      <c r="O245" s="91"/>
      <c r="P245" s="229">
        <f>O245*H245</f>
        <v>0</v>
      </c>
      <c r="Q245" s="229">
        <v>0</v>
      </c>
      <c r="R245" s="229">
        <f>Q245*H245</f>
        <v>0</v>
      </c>
      <c r="S245" s="229">
        <v>0</v>
      </c>
      <c r="T245" s="230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1" t="s">
        <v>161</v>
      </c>
      <c r="AT245" s="231" t="s">
        <v>156</v>
      </c>
      <c r="AU245" s="231" t="s">
        <v>84</v>
      </c>
      <c r="AY245" s="16" t="s">
        <v>155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6" t="s">
        <v>161</v>
      </c>
      <c r="BK245" s="232">
        <f>ROUND(I245*H245,2)</f>
        <v>0</v>
      </c>
      <c r="BL245" s="16" t="s">
        <v>161</v>
      </c>
      <c r="BM245" s="231" t="s">
        <v>361</v>
      </c>
    </row>
    <row r="246" s="2" customFormat="1">
      <c r="A246" s="37"/>
      <c r="B246" s="38"/>
      <c r="C246" s="39"/>
      <c r="D246" s="233" t="s">
        <v>163</v>
      </c>
      <c r="E246" s="39"/>
      <c r="F246" s="234" t="s">
        <v>359</v>
      </c>
      <c r="G246" s="39"/>
      <c r="H246" s="39"/>
      <c r="I246" s="235"/>
      <c r="J246" s="39"/>
      <c r="K246" s="39"/>
      <c r="L246" s="43"/>
      <c r="M246" s="236"/>
      <c r="N246" s="237"/>
      <c r="O246" s="91"/>
      <c r="P246" s="91"/>
      <c r="Q246" s="91"/>
      <c r="R246" s="91"/>
      <c r="S246" s="91"/>
      <c r="T246" s="92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163</v>
      </c>
      <c r="AU246" s="16" t="s">
        <v>84</v>
      </c>
    </row>
    <row r="247" s="2" customFormat="1" ht="16.5" customHeight="1">
      <c r="A247" s="37"/>
      <c r="B247" s="38"/>
      <c r="C247" s="220" t="s">
        <v>362</v>
      </c>
      <c r="D247" s="220" t="s">
        <v>156</v>
      </c>
      <c r="E247" s="221" t="s">
        <v>363</v>
      </c>
      <c r="F247" s="222" t="s">
        <v>364</v>
      </c>
      <c r="G247" s="223" t="s">
        <v>234</v>
      </c>
      <c r="H247" s="224">
        <v>1</v>
      </c>
      <c r="I247" s="225"/>
      <c r="J247" s="226">
        <f>ROUND(I247*H247,2)</f>
        <v>0</v>
      </c>
      <c r="K247" s="222" t="s">
        <v>160</v>
      </c>
      <c r="L247" s="43"/>
      <c r="M247" s="227" t="s">
        <v>1</v>
      </c>
      <c r="N247" s="228" t="s">
        <v>44</v>
      </c>
      <c r="O247" s="91"/>
      <c r="P247" s="229">
        <f>O247*H247</f>
        <v>0</v>
      </c>
      <c r="Q247" s="229">
        <v>0</v>
      </c>
      <c r="R247" s="229">
        <f>Q247*H247</f>
        <v>0</v>
      </c>
      <c r="S247" s="229">
        <v>0</v>
      </c>
      <c r="T247" s="230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31" t="s">
        <v>161</v>
      </c>
      <c r="AT247" s="231" t="s">
        <v>156</v>
      </c>
      <c r="AU247" s="231" t="s">
        <v>84</v>
      </c>
      <c r="AY247" s="16" t="s">
        <v>155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6" t="s">
        <v>161</v>
      </c>
      <c r="BK247" s="232">
        <f>ROUND(I247*H247,2)</f>
        <v>0</v>
      </c>
      <c r="BL247" s="16" t="s">
        <v>161</v>
      </c>
      <c r="BM247" s="231" t="s">
        <v>365</v>
      </c>
    </row>
    <row r="248" s="2" customFormat="1">
      <c r="A248" s="37"/>
      <c r="B248" s="38"/>
      <c r="C248" s="39"/>
      <c r="D248" s="233" t="s">
        <v>163</v>
      </c>
      <c r="E248" s="39"/>
      <c r="F248" s="234" t="s">
        <v>364</v>
      </c>
      <c r="G248" s="39"/>
      <c r="H248" s="39"/>
      <c r="I248" s="235"/>
      <c r="J248" s="39"/>
      <c r="K248" s="39"/>
      <c r="L248" s="43"/>
      <c r="M248" s="236"/>
      <c r="N248" s="237"/>
      <c r="O248" s="91"/>
      <c r="P248" s="91"/>
      <c r="Q248" s="91"/>
      <c r="R248" s="91"/>
      <c r="S248" s="91"/>
      <c r="T248" s="92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163</v>
      </c>
      <c r="AU248" s="16" t="s">
        <v>84</v>
      </c>
    </row>
    <row r="249" s="13" customFormat="1">
      <c r="A249" s="13"/>
      <c r="B249" s="248"/>
      <c r="C249" s="249"/>
      <c r="D249" s="233" t="s">
        <v>164</v>
      </c>
      <c r="E249" s="250" t="s">
        <v>1</v>
      </c>
      <c r="F249" s="251" t="s">
        <v>366</v>
      </c>
      <c r="G249" s="249"/>
      <c r="H249" s="252">
        <v>1</v>
      </c>
      <c r="I249" s="253"/>
      <c r="J249" s="249"/>
      <c r="K249" s="249"/>
      <c r="L249" s="254"/>
      <c r="M249" s="255"/>
      <c r="N249" s="256"/>
      <c r="O249" s="256"/>
      <c r="P249" s="256"/>
      <c r="Q249" s="256"/>
      <c r="R249" s="256"/>
      <c r="S249" s="256"/>
      <c r="T249" s="25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8" t="s">
        <v>164</v>
      </c>
      <c r="AU249" s="258" t="s">
        <v>84</v>
      </c>
      <c r="AV249" s="13" t="s">
        <v>86</v>
      </c>
      <c r="AW249" s="13" t="s">
        <v>33</v>
      </c>
      <c r="AX249" s="13" t="s">
        <v>77</v>
      </c>
      <c r="AY249" s="258" t="s">
        <v>155</v>
      </c>
    </row>
    <row r="250" s="14" customFormat="1">
      <c r="A250" s="14"/>
      <c r="B250" s="259"/>
      <c r="C250" s="260"/>
      <c r="D250" s="233" t="s">
        <v>164</v>
      </c>
      <c r="E250" s="261" t="s">
        <v>1</v>
      </c>
      <c r="F250" s="262" t="s">
        <v>243</v>
      </c>
      <c r="G250" s="260"/>
      <c r="H250" s="263">
        <v>1</v>
      </c>
      <c r="I250" s="264"/>
      <c r="J250" s="260"/>
      <c r="K250" s="260"/>
      <c r="L250" s="265"/>
      <c r="M250" s="266"/>
      <c r="N250" s="267"/>
      <c r="O250" s="267"/>
      <c r="P250" s="267"/>
      <c r="Q250" s="267"/>
      <c r="R250" s="267"/>
      <c r="S250" s="267"/>
      <c r="T250" s="268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9" t="s">
        <v>164</v>
      </c>
      <c r="AU250" s="269" t="s">
        <v>84</v>
      </c>
      <c r="AV250" s="14" t="s">
        <v>161</v>
      </c>
      <c r="AW250" s="14" t="s">
        <v>33</v>
      </c>
      <c r="AX250" s="14" t="s">
        <v>84</v>
      </c>
      <c r="AY250" s="269" t="s">
        <v>155</v>
      </c>
    </row>
    <row r="251" s="2" customFormat="1" ht="16.5" customHeight="1">
      <c r="A251" s="37"/>
      <c r="B251" s="38"/>
      <c r="C251" s="220" t="s">
        <v>367</v>
      </c>
      <c r="D251" s="220" t="s">
        <v>156</v>
      </c>
      <c r="E251" s="221" t="s">
        <v>368</v>
      </c>
      <c r="F251" s="222" t="s">
        <v>369</v>
      </c>
      <c r="G251" s="223" t="s">
        <v>234</v>
      </c>
      <c r="H251" s="224">
        <v>1</v>
      </c>
      <c r="I251" s="225"/>
      <c r="J251" s="226">
        <f>ROUND(I251*H251,2)</f>
        <v>0</v>
      </c>
      <c r="K251" s="222" t="s">
        <v>1</v>
      </c>
      <c r="L251" s="43"/>
      <c r="M251" s="227" t="s">
        <v>1</v>
      </c>
      <c r="N251" s="228" t="s">
        <v>44</v>
      </c>
      <c r="O251" s="91"/>
      <c r="P251" s="229">
        <f>O251*H251</f>
        <v>0</v>
      </c>
      <c r="Q251" s="229">
        <v>0</v>
      </c>
      <c r="R251" s="229">
        <f>Q251*H251</f>
        <v>0</v>
      </c>
      <c r="S251" s="229">
        <v>0</v>
      </c>
      <c r="T251" s="230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31" t="s">
        <v>161</v>
      </c>
      <c r="AT251" s="231" t="s">
        <v>156</v>
      </c>
      <c r="AU251" s="231" t="s">
        <v>84</v>
      </c>
      <c r="AY251" s="16" t="s">
        <v>155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6" t="s">
        <v>161</v>
      </c>
      <c r="BK251" s="232">
        <f>ROUND(I251*H251,2)</f>
        <v>0</v>
      </c>
      <c r="BL251" s="16" t="s">
        <v>161</v>
      </c>
      <c r="BM251" s="231" t="s">
        <v>370</v>
      </c>
    </row>
    <row r="252" s="2" customFormat="1">
      <c r="A252" s="37"/>
      <c r="B252" s="38"/>
      <c r="C252" s="39"/>
      <c r="D252" s="233" t="s">
        <v>163</v>
      </c>
      <c r="E252" s="39"/>
      <c r="F252" s="234" t="s">
        <v>369</v>
      </c>
      <c r="G252" s="39"/>
      <c r="H252" s="39"/>
      <c r="I252" s="235"/>
      <c r="J252" s="39"/>
      <c r="K252" s="39"/>
      <c r="L252" s="43"/>
      <c r="M252" s="236"/>
      <c r="N252" s="237"/>
      <c r="O252" s="91"/>
      <c r="P252" s="91"/>
      <c r="Q252" s="91"/>
      <c r="R252" s="91"/>
      <c r="S252" s="91"/>
      <c r="T252" s="92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163</v>
      </c>
      <c r="AU252" s="16" t="s">
        <v>84</v>
      </c>
    </row>
    <row r="253" s="13" customFormat="1">
      <c r="A253" s="13"/>
      <c r="B253" s="248"/>
      <c r="C253" s="249"/>
      <c r="D253" s="233" t="s">
        <v>164</v>
      </c>
      <c r="E253" s="250" t="s">
        <v>1</v>
      </c>
      <c r="F253" s="251" t="s">
        <v>371</v>
      </c>
      <c r="G253" s="249"/>
      <c r="H253" s="252">
        <v>1</v>
      </c>
      <c r="I253" s="253"/>
      <c r="J253" s="249"/>
      <c r="K253" s="249"/>
      <c r="L253" s="254"/>
      <c r="M253" s="255"/>
      <c r="N253" s="256"/>
      <c r="O253" s="256"/>
      <c r="P253" s="256"/>
      <c r="Q253" s="256"/>
      <c r="R253" s="256"/>
      <c r="S253" s="256"/>
      <c r="T253" s="257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8" t="s">
        <v>164</v>
      </c>
      <c r="AU253" s="258" t="s">
        <v>84</v>
      </c>
      <c r="AV253" s="13" t="s">
        <v>86</v>
      </c>
      <c r="AW253" s="13" t="s">
        <v>33</v>
      </c>
      <c r="AX253" s="13" t="s">
        <v>77</v>
      </c>
      <c r="AY253" s="258" t="s">
        <v>155</v>
      </c>
    </row>
    <row r="254" s="14" customFormat="1">
      <c r="A254" s="14"/>
      <c r="B254" s="259"/>
      <c r="C254" s="260"/>
      <c r="D254" s="233" t="s">
        <v>164</v>
      </c>
      <c r="E254" s="261" t="s">
        <v>1</v>
      </c>
      <c r="F254" s="262" t="s">
        <v>243</v>
      </c>
      <c r="G254" s="260"/>
      <c r="H254" s="263">
        <v>1</v>
      </c>
      <c r="I254" s="264"/>
      <c r="J254" s="260"/>
      <c r="K254" s="260"/>
      <c r="L254" s="265"/>
      <c r="M254" s="266"/>
      <c r="N254" s="267"/>
      <c r="O254" s="267"/>
      <c r="P254" s="267"/>
      <c r="Q254" s="267"/>
      <c r="R254" s="267"/>
      <c r="S254" s="267"/>
      <c r="T254" s="268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9" t="s">
        <v>164</v>
      </c>
      <c r="AU254" s="269" t="s">
        <v>84</v>
      </c>
      <c r="AV254" s="14" t="s">
        <v>161</v>
      </c>
      <c r="AW254" s="14" t="s">
        <v>33</v>
      </c>
      <c r="AX254" s="14" t="s">
        <v>84</v>
      </c>
      <c r="AY254" s="269" t="s">
        <v>155</v>
      </c>
    </row>
    <row r="255" s="2" customFormat="1" ht="16.5" customHeight="1">
      <c r="A255" s="37"/>
      <c r="B255" s="38"/>
      <c r="C255" s="220" t="s">
        <v>372</v>
      </c>
      <c r="D255" s="220" t="s">
        <v>156</v>
      </c>
      <c r="E255" s="221" t="s">
        <v>373</v>
      </c>
      <c r="F255" s="222" t="s">
        <v>374</v>
      </c>
      <c r="G255" s="223" t="s">
        <v>234</v>
      </c>
      <c r="H255" s="224">
        <v>1</v>
      </c>
      <c r="I255" s="225"/>
      <c r="J255" s="226">
        <f>ROUND(I255*H255,2)</f>
        <v>0</v>
      </c>
      <c r="K255" s="222" t="s">
        <v>1</v>
      </c>
      <c r="L255" s="43"/>
      <c r="M255" s="227" t="s">
        <v>1</v>
      </c>
      <c r="N255" s="228" t="s">
        <v>44</v>
      </c>
      <c r="O255" s="91"/>
      <c r="P255" s="229">
        <f>O255*H255</f>
        <v>0</v>
      </c>
      <c r="Q255" s="229">
        <v>0</v>
      </c>
      <c r="R255" s="229">
        <f>Q255*H255</f>
        <v>0</v>
      </c>
      <c r="S255" s="229">
        <v>0</v>
      </c>
      <c r="T255" s="230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1" t="s">
        <v>161</v>
      </c>
      <c r="AT255" s="231" t="s">
        <v>156</v>
      </c>
      <c r="AU255" s="231" t="s">
        <v>84</v>
      </c>
      <c r="AY255" s="16" t="s">
        <v>155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6" t="s">
        <v>161</v>
      </c>
      <c r="BK255" s="232">
        <f>ROUND(I255*H255,2)</f>
        <v>0</v>
      </c>
      <c r="BL255" s="16" t="s">
        <v>161</v>
      </c>
      <c r="BM255" s="231" t="s">
        <v>375</v>
      </c>
    </row>
    <row r="256" s="2" customFormat="1">
      <c r="A256" s="37"/>
      <c r="B256" s="38"/>
      <c r="C256" s="39"/>
      <c r="D256" s="233" t="s">
        <v>163</v>
      </c>
      <c r="E256" s="39"/>
      <c r="F256" s="234" t="s">
        <v>374</v>
      </c>
      <c r="G256" s="39"/>
      <c r="H256" s="39"/>
      <c r="I256" s="235"/>
      <c r="J256" s="39"/>
      <c r="K256" s="39"/>
      <c r="L256" s="43"/>
      <c r="M256" s="236"/>
      <c r="N256" s="237"/>
      <c r="O256" s="91"/>
      <c r="P256" s="91"/>
      <c r="Q256" s="91"/>
      <c r="R256" s="91"/>
      <c r="S256" s="91"/>
      <c r="T256" s="92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163</v>
      </c>
      <c r="AU256" s="16" t="s">
        <v>84</v>
      </c>
    </row>
    <row r="257" s="13" customFormat="1">
      <c r="A257" s="13"/>
      <c r="B257" s="248"/>
      <c r="C257" s="249"/>
      <c r="D257" s="233" t="s">
        <v>164</v>
      </c>
      <c r="E257" s="250" t="s">
        <v>1</v>
      </c>
      <c r="F257" s="251" t="s">
        <v>366</v>
      </c>
      <c r="G257" s="249"/>
      <c r="H257" s="252">
        <v>1</v>
      </c>
      <c r="I257" s="253"/>
      <c r="J257" s="249"/>
      <c r="K257" s="249"/>
      <c r="L257" s="254"/>
      <c r="M257" s="255"/>
      <c r="N257" s="256"/>
      <c r="O257" s="256"/>
      <c r="P257" s="256"/>
      <c r="Q257" s="256"/>
      <c r="R257" s="256"/>
      <c r="S257" s="256"/>
      <c r="T257" s="257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8" t="s">
        <v>164</v>
      </c>
      <c r="AU257" s="258" t="s">
        <v>84</v>
      </c>
      <c r="AV257" s="13" t="s">
        <v>86</v>
      </c>
      <c r="AW257" s="13" t="s">
        <v>33</v>
      </c>
      <c r="AX257" s="13" t="s">
        <v>77</v>
      </c>
      <c r="AY257" s="258" t="s">
        <v>155</v>
      </c>
    </row>
    <row r="258" s="14" customFormat="1">
      <c r="A258" s="14"/>
      <c r="B258" s="259"/>
      <c r="C258" s="260"/>
      <c r="D258" s="233" t="s">
        <v>164</v>
      </c>
      <c r="E258" s="261" t="s">
        <v>1</v>
      </c>
      <c r="F258" s="262" t="s">
        <v>243</v>
      </c>
      <c r="G258" s="260"/>
      <c r="H258" s="263">
        <v>1</v>
      </c>
      <c r="I258" s="264"/>
      <c r="J258" s="260"/>
      <c r="K258" s="260"/>
      <c r="L258" s="265"/>
      <c r="M258" s="266"/>
      <c r="N258" s="267"/>
      <c r="O258" s="267"/>
      <c r="P258" s="267"/>
      <c r="Q258" s="267"/>
      <c r="R258" s="267"/>
      <c r="S258" s="267"/>
      <c r="T258" s="268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9" t="s">
        <v>164</v>
      </c>
      <c r="AU258" s="269" t="s">
        <v>84</v>
      </c>
      <c r="AV258" s="14" t="s">
        <v>161</v>
      </c>
      <c r="AW258" s="14" t="s">
        <v>33</v>
      </c>
      <c r="AX258" s="14" t="s">
        <v>84</v>
      </c>
      <c r="AY258" s="269" t="s">
        <v>155</v>
      </c>
    </row>
    <row r="259" s="2" customFormat="1" ht="24.15" customHeight="1">
      <c r="A259" s="37"/>
      <c r="B259" s="38"/>
      <c r="C259" s="220" t="s">
        <v>376</v>
      </c>
      <c r="D259" s="220" t="s">
        <v>156</v>
      </c>
      <c r="E259" s="221" t="s">
        <v>377</v>
      </c>
      <c r="F259" s="222" t="s">
        <v>378</v>
      </c>
      <c r="G259" s="223" t="s">
        <v>215</v>
      </c>
      <c r="H259" s="224">
        <v>54</v>
      </c>
      <c r="I259" s="225"/>
      <c r="J259" s="226">
        <f>ROUND(I259*H259,2)</f>
        <v>0</v>
      </c>
      <c r="K259" s="222" t="s">
        <v>1</v>
      </c>
      <c r="L259" s="43"/>
      <c r="M259" s="227" t="s">
        <v>1</v>
      </c>
      <c r="N259" s="228" t="s">
        <v>44</v>
      </c>
      <c r="O259" s="91"/>
      <c r="P259" s="229">
        <f>O259*H259</f>
        <v>0</v>
      </c>
      <c r="Q259" s="229">
        <v>0</v>
      </c>
      <c r="R259" s="229">
        <f>Q259*H259</f>
        <v>0</v>
      </c>
      <c r="S259" s="229">
        <v>0</v>
      </c>
      <c r="T259" s="230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1" t="s">
        <v>161</v>
      </c>
      <c r="AT259" s="231" t="s">
        <v>156</v>
      </c>
      <c r="AU259" s="231" t="s">
        <v>84</v>
      </c>
      <c r="AY259" s="16" t="s">
        <v>155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6" t="s">
        <v>161</v>
      </c>
      <c r="BK259" s="232">
        <f>ROUND(I259*H259,2)</f>
        <v>0</v>
      </c>
      <c r="BL259" s="16" t="s">
        <v>161</v>
      </c>
      <c r="BM259" s="231" t="s">
        <v>379</v>
      </c>
    </row>
    <row r="260" s="2" customFormat="1">
      <c r="A260" s="37"/>
      <c r="B260" s="38"/>
      <c r="C260" s="39"/>
      <c r="D260" s="233" t="s">
        <v>163</v>
      </c>
      <c r="E260" s="39"/>
      <c r="F260" s="234" t="s">
        <v>378</v>
      </c>
      <c r="G260" s="39"/>
      <c r="H260" s="39"/>
      <c r="I260" s="235"/>
      <c r="J260" s="39"/>
      <c r="K260" s="39"/>
      <c r="L260" s="43"/>
      <c r="M260" s="236"/>
      <c r="N260" s="237"/>
      <c r="O260" s="91"/>
      <c r="P260" s="91"/>
      <c r="Q260" s="91"/>
      <c r="R260" s="91"/>
      <c r="S260" s="91"/>
      <c r="T260" s="92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163</v>
      </c>
      <c r="AU260" s="16" t="s">
        <v>84</v>
      </c>
    </row>
    <row r="261" s="13" customFormat="1">
      <c r="A261" s="13"/>
      <c r="B261" s="248"/>
      <c r="C261" s="249"/>
      <c r="D261" s="233" t="s">
        <v>164</v>
      </c>
      <c r="E261" s="250" t="s">
        <v>1</v>
      </c>
      <c r="F261" s="251" t="s">
        <v>380</v>
      </c>
      <c r="G261" s="249"/>
      <c r="H261" s="252">
        <v>54</v>
      </c>
      <c r="I261" s="253"/>
      <c r="J261" s="249"/>
      <c r="K261" s="249"/>
      <c r="L261" s="254"/>
      <c r="M261" s="255"/>
      <c r="N261" s="256"/>
      <c r="O261" s="256"/>
      <c r="P261" s="256"/>
      <c r="Q261" s="256"/>
      <c r="R261" s="256"/>
      <c r="S261" s="256"/>
      <c r="T261" s="25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8" t="s">
        <v>164</v>
      </c>
      <c r="AU261" s="258" t="s">
        <v>84</v>
      </c>
      <c r="AV261" s="13" t="s">
        <v>86</v>
      </c>
      <c r="AW261" s="13" t="s">
        <v>33</v>
      </c>
      <c r="AX261" s="13" t="s">
        <v>77</v>
      </c>
      <c r="AY261" s="258" t="s">
        <v>155</v>
      </c>
    </row>
    <row r="262" s="14" customFormat="1">
      <c r="A262" s="14"/>
      <c r="B262" s="259"/>
      <c r="C262" s="260"/>
      <c r="D262" s="233" t="s">
        <v>164</v>
      </c>
      <c r="E262" s="261" t="s">
        <v>1</v>
      </c>
      <c r="F262" s="262" t="s">
        <v>243</v>
      </c>
      <c r="G262" s="260"/>
      <c r="H262" s="263">
        <v>54</v>
      </c>
      <c r="I262" s="264"/>
      <c r="J262" s="260"/>
      <c r="K262" s="260"/>
      <c r="L262" s="265"/>
      <c r="M262" s="266"/>
      <c r="N262" s="267"/>
      <c r="O262" s="267"/>
      <c r="P262" s="267"/>
      <c r="Q262" s="267"/>
      <c r="R262" s="267"/>
      <c r="S262" s="267"/>
      <c r="T262" s="268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9" t="s">
        <v>164</v>
      </c>
      <c r="AU262" s="269" t="s">
        <v>84</v>
      </c>
      <c r="AV262" s="14" t="s">
        <v>161</v>
      </c>
      <c r="AW262" s="14" t="s">
        <v>33</v>
      </c>
      <c r="AX262" s="14" t="s">
        <v>84</v>
      </c>
      <c r="AY262" s="269" t="s">
        <v>155</v>
      </c>
    </row>
    <row r="263" s="2" customFormat="1" ht="24.15" customHeight="1">
      <c r="A263" s="37"/>
      <c r="B263" s="38"/>
      <c r="C263" s="220" t="s">
        <v>381</v>
      </c>
      <c r="D263" s="220" t="s">
        <v>156</v>
      </c>
      <c r="E263" s="221" t="s">
        <v>382</v>
      </c>
      <c r="F263" s="222" t="s">
        <v>383</v>
      </c>
      <c r="G263" s="223" t="s">
        <v>234</v>
      </c>
      <c r="H263" s="224">
        <v>1</v>
      </c>
      <c r="I263" s="225"/>
      <c r="J263" s="226">
        <f>ROUND(I263*H263,2)</f>
        <v>0</v>
      </c>
      <c r="K263" s="222" t="s">
        <v>1</v>
      </c>
      <c r="L263" s="43"/>
      <c r="M263" s="227" t="s">
        <v>1</v>
      </c>
      <c r="N263" s="228" t="s">
        <v>44</v>
      </c>
      <c r="O263" s="91"/>
      <c r="P263" s="229">
        <f>O263*H263</f>
        <v>0</v>
      </c>
      <c r="Q263" s="229">
        <v>0</v>
      </c>
      <c r="R263" s="229">
        <f>Q263*H263</f>
        <v>0</v>
      </c>
      <c r="S263" s="229">
        <v>0</v>
      </c>
      <c r="T263" s="230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1" t="s">
        <v>161</v>
      </c>
      <c r="AT263" s="231" t="s">
        <v>156</v>
      </c>
      <c r="AU263" s="231" t="s">
        <v>84</v>
      </c>
      <c r="AY263" s="16" t="s">
        <v>155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6" t="s">
        <v>161</v>
      </c>
      <c r="BK263" s="232">
        <f>ROUND(I263*H263,2)</f>
        <v>0</v>
      </c>
      <c r="BL263" s="16" t="s">
        <v>161</v>
      </c>
      <c r="BM263" s="231" t="s">
        <v>384</v>
      </c>
    </row>
    <row r="264" s="2" customFormat="1">
      <c r="A264" s="37"/>
      <c r="B264" s="38"/>
      <c r="C264" s="39"/>
      <c r="D264" s="233" t="s">
        <v>163</v>
      </c>
      <c r="E264" s="39"/>
      <c r="F264" s="234" t="s">
        <v>383</v>
      </c>
      <c r="G264" s="39"/>
      <c r="H264" s="39"/>
      <c r="I264" s="235"/>
      <c r="J264" s="39"/>
      <c r="K264" s="39"/>
      <c r="L264" s="43"/>
      <c r="M264" s="236"/>
      <c r="N264" s="237"/>
      <c r="O264" s="91"/>
      <c r="P264" s="91"/>
      <c r="Q264" s="91"/>
      <c r="R264" s="91"/>
      <c r="S264" s="91"/>
      <c r="T264" s="92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163</v>
      </c>
      <c r="AU264" s="16" t="s">
        <v>84</v>
      </c>
    </row>
    <row r="265" s="2" customFormat="1" ht="16.5" customHeight="1">
      <c r="A265" s="37"/>
      <c r="B265" s="38"/>
      <c r="C265" s="220" t="s">
        <v>87</v>
      </c>
      <c r="D265" s="220" t="s">
        <v>156</v>
      </c>
      <c r="E265" s="221" t="s">
        <v>385</v>
      </c>
      <c r="F265" s="222" t="s">
        <v>386</v>
      </c>
      <c r="G265" s="223" t="s">
        <v>234</v>
      </c>
      <c r="H265" s="224">
        <v>1</v>
      </c>
      <c r="I265" s="225"/>
      <c r="J265" s="226">
        <f>ROUND(I265*H265,2)</f>
        <v>0</v>
      </c>
      <c r="K265" s="222" t="s">
        <v>160</v>
      </c>
      <c r="L265" s="43"/>
      <c r="M265" s="227" t="s">
        <v>1</v>
      </c>
      <c r="N265" s="228" t="s">
        <v>44</v>
      </c>
      <c r="O265" s="91"/>
      <c r="P265" s="229">
        <f>O265*H265</f>
        <v>0</v>
      </c>
      <c r="Q265" s="229">
        <v>0</v>
      </c>
      <c r="R265" s="229">
        <f>Q265*H265</f>
        <v>0</v>
      </c>
      <c r="S265" s="229">
        <v>0</v>
      </c>
      <c r="T265" s="230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31" t="s">
        <v>161</v>
      </c>
      <c r="AT265" s="231" t="s">
        <v>156</v>
      </c>
      <c r="AU265" s="231" t="s">
        <v>84</v>
      </c>
      <c r="AY265" s="16" t="s">
        <v>155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16" t="s">
        <v>161</v>
      </c>
      <c r="BK265" s="232">
        <f>ROUND(I265*H265,2)</f>
        <v>0</v>
      </c>
      <c r="BL265" s="16" t="s">
        <v>161</v>
      </c>
      <c r="BM265" s="231" t="s">
        <v>387</v>
      </c>
    </row>
    <row r="266" s="2" customFormat="1">
      <c r="A266" s="37"/>
      <c r="B266" s="38"/>
      <c r="C266" s="39"/>
      <c r="D266" s="233" t="s">
        <v>163</v>
      </c>
      <c r="E266" s="39"/>
      <c r="F266" s="234" t="s">
        <v>386</v>
      </c>
      <c r="G266" s="39"/>
      <c r="H266" s="39"/>
      <c r="I266" s="235"/>
      <c r="J266" s="39"/>
      <c r="K266" s="39"/>
      <c r="L266" s="43"/>
      <c r="M266" s="236"/>
      <c r="N266" s="237"/>
      <c r="O266" s="91"/>
      <c r="P266" s="91"/>
      <c r="Q266" s="91"/>
      <c r="R266" s="91"/>
      <c r="S266" s="91"/>
      <c r="T266" s="92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163</v>
      </c>
      <c r="AU266" s="16" t="s">
        <v>84</v>
      </c>
    </row>
    <row r="267" s="11" customFormat="1" ht="25.92" customHeight="1">
      <c r="A267" s="11"/>
      <c r="B267" s="206"/>
      <c r="C267" s="207"/>
      <c r="D267" s="208" t="s">
        <v>76</v>
      </c>
      <c r="E267" s="209" t="s">
        <v>388</v>
      </c>
      <c r="F267" s="209" t="s">
        <v>389</v>
      </c>
      <c r="G267" s="207"/>
      <c r="H267" s="207"/>
      <c r="I267" s="210"/>
      <c r="J267" s="211">
        <f>BK267</f>
        <v>0</v>
      </c>
      <c r="K267" s="207"/>
      <c r="L267" s="212"/>
      <c r="M267" s="213"/>
      <c r="N267" s="214"/>
      <c r="O267" s="214"/>
      <c r="P267" s="215">
        <f>SUM(P268:P271)</f>
        <v>0</v>
      </c>
      <c r="Q267" s="214"/>
      <c r="R267" s="215">
        <f>SUM(R268:R271)</f>
        <v>0</v>
      </c>
      <c r="S267" s="214"/>
      <c r="T267" s="216">
        <f>SUM(T268:T271)</f>
        <v>0</v>
      </c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R267" s="217" t="s">
        <v>84</v>
      </c>
      <c r="AT267" s="218" t="s">
        <v>76</v>
      </c>
      <c r="AU267" s="218" t="s">
        <v>77</v>
      </c>
      <c r="AY267" s="217" t="s">
        <v>155</v>
      </c>
      <c r="BK267" s="219">
        <f>SUM(BK268:BK271)</f>
        <v>0</v>
      </c>
    </row>
    <row r="268" s="2" customFormat="1" ht="16.5" customHeight="1">
      <c r="A268" s="37"/>
      <c r="B268" s="38"/>
      <c r="C268" s="220" t="s">
        <v>105</v>
      </c>
      <c r="D268" s="220" t="s">
        <v>156</v>
      </c>
      <c r="E268" s="221" t="s">
        <v>390</v>
      </c>
      <c r="F268" s="222" t="s">
        <v>391</v>
      </c>
      <c r="G268" s="223" t="s">
        <v>215</v>
      </c>
      <c r="H268" s="224">
        <v>51</v>
      </c>
      <c r="I268" s="225"/>
      <c r="J268" s="226">
        <f>ROUND(I268*H268,2)</f>
        <v>0</v>
      </c>
      <c r="K268" s="222" t="s">
        <v>160</v>
      </c>
      <c r="L268" s="43"/>
      <c r="M268" s="227" t="s">
        <v>1</v>
      </c>
      <c r="N268" s="228" t="s">
        <v>44</v>
      </c>
      <c r="O268" s="91"/>
      <c r="P268" s="229">
        <f>O268*H268</f>
        <v>0</v>
      </c>
      <c r="Q268" s="229">
        <v>0</v>
      </c>
      <c r="R268" s="229">
        <f>Q268*H268</f>
        <v>0</v>
      </c>
      <c r="S268" s="229">
        <v>0</v>
      </c>
      <c r="T268" s="230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1" t="s">
        <v>161</v>
      </c>
      <c r="AT268" s="231" t="s">
        <v>156</v>
      </c>
      <c r="AU268" s="231" t="s">
        <v>84</v>
      </c>
      <c r="AY268" s="16" t="s">
        <v>155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6" t="s">
        <v>161</v>
      </c>
      <c r="BK268" s="232">
        <f>ROUND(I268*H268,2)</f>
        <v>0</v>
      </c>
      <c r="BL268" s="16" t="s">
        <v>161</v>
      </c>
      <c r="BM268" s="231" t="s">
        <v>392</v>
      </c>
    </row>
    <row r="269" s="2" customFormat="1">
      <c r="A269" s="37"/>
      <c r="B269" s="38"/>
      <c r="C269" s="39"/>
      <c r="D269" s="233" t="s">
        <v>163</v>
      </c>
      <c r="E269" s="39"/>
      <c r="F269" s="234" t="s">
        <v>391</v>
      </c>
      <c r="G269" s="39"/>
      <c r="H269" s="39"/>
      <c r="I269" s="235"/>
      <c r="J269" s="39"/>
      <c r="K269" s="39"/>
      <c r="L269" s="43"/>
      <c r="M269" s="236"/>
      <c r="N269" s="237"/>
      <c r="O269" s="91"/>
      <c r="P269" s="91"/>
      <c r="Q269" s="91"/>
      <c r="R269" s="91"/>
      <c r="S269" s="91"/>
      <c r="T269" s="92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163</v>
      </c>
      <c r="AU269" s="16" t="s">
        <v>84</v>
      </c>
    </row>
    <row r="270" s="2" customFormat="1" ht="24.15" customHeight="1">
      <c r="A270" s="37"/>
      <c r="B270" s="38"/>
      <c r="C270" s="220" t="s">
        <v>393</v>
      </c>
      <c r="D270" s="220" t="s">
        <v>156</v>
      </c>
      <c r="E270" s="221" t="s">
        <v>394</v>
      </c>
      <c r="F270" s="222" t="s">
        <v>395</v>
      </c>
      <c r="G270" s="223" t="s">
        <v>215</v>
      </c>
      <c r="H270" s="224">
        <v>1</v>
      </c>
      <c r="I270" s="225"/>
      <c r="J270" s="226">
        <f>ROUND(I270*H270,2)</f>
        <v>0</v>
      </c>
      <c r="K270" s="222" t="s">
        <v>1</v>
      </c>
      <c r="L270" s="43"/>
      <c r="M270" s="227" t="s">
        <v>1</v>
      </c>
      <c r="N270" s="228" t="s">
        <v>44</v>
      </c>
      <c r="O270" s="91"/>
      <c r="P270" s="229">
        <f>O270*H270</f>
        <v>0</v>
      </c>
      <c r="Q270" s="229">
        <v>0</v>
      </c>
      <c r="R270" s="229">
        <f>Q270*H270</f>
        <v>0</v>
      </c>
      <c r="S270" s="229">
        <v>0</v>
      </c>
      <c r="T270" s="230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1" t="s">
        <v>161</v>
      </c>
      <c r="AT270" s="231" t="s">
        <v>156</v>
      </c>
      <c r="AU270" s="231" t="s">
        <v>84</v>
      </c>
      <c r="AY270" s="16" t="s">
        <v>155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6" t="s">
        <v>161</v>
      </c>
      <c r="BK270" s="232">
        <f>ROUND(I270*H270,2)</f>
        <v>0</v>
      </c>
      <c r="BL270" s="16" t="s">
        <v>161</v>
      </c>
      <c r="BM270" s="231" t="s">
        <v>396</v>
      </c>
    </row>
    <row r="271" s="2" customFormat="1">
      <c r="A271" s="37"/>
      <c r="B271" s="38"/>
      <c r="C271" s="39"/>
      <c r="D271" s="233" t="s">
        <v>163</v>
      </c>
      <c r="E271" s="39"/>
      <c r="F271" s="234" t="s">
        <v>395</v>
      </c>
      <c r="G271" s="39"/>
      <c r="H271" s="39"/>
      <c r="I271" s="235"/>
      <c r="J271" s="39"/>
      <c r="K271" s="39"/>
      <c r="L271" s="43"/>
      <c r="M271" s="236"/>
      <c r="N271" s="237"/>
      <c r="O271" s="91"/>
      <c r="P271" s="91"/>
      <c r="Q271" s="91"/>
      <c r="R271" s="91"/>
      <c r="S271" s="91"/>
      <c r="T271" s="92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163</v>
      </c>
      <c r="AU271" s="16" t="s">
        <v>84</v>
      </c>
    </row>
    <row r="272" s="11" customFormat="1" ht="25.92" customHeight="1">
      <c r="A272" s="11"/>
      <c r="B272" s="206"/>
      <c r="C272" s="207"/>
      <c r="D272" s="208" t="s">
        <v>76</v>
      </c>
      <c r="E272" s="209" t="s">
        <v>397</v>
      </c>
      <c r="F272" s="209" t="s">
        <v>398</v>
      </c>
      <c r="G272" s="207"/>
      <c r="H272" s="207"/>
      <c r="I272" s="210"/>
      <c r="J272" s="211">
        <f>BK272</f>
        <v>0</v>
      </c>
      <c r="K272" s="207"/>
      <c r="L272" s="212"/>
      <c r="M272" s="213"/>
      <c r="N272" s="214"/>
      <c r="O272" s="214"/>
      <c r="P272" s="215">
        <f>SUM(P273:P276)</f>
        <v>0</v>
      </c>
      <c r="Q272" s="214"/>
      <c r="R272" s="215">
        <f>SUM(R273:R276)</f>
        <v>0</v>
      </c>
      <c r="S272" s="214"/>
      <c r="T272" s="216">
        <f>SUM(T273:T276)</f>
        <v>0</v>
      </c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R272" s="217" t="s">
        <v>84</v>
      </c>
      <c r="AT272" s="218" t="s">
        <v>76</v>
      </c>
      <c r="AU272" s="218" t="s">
        <v>77</v>
      </c>
      <c r="AY272" s="217" t="s">
        <v>155</v>
      </c>
      <c r="BK272" s="219">
        <f>SUM(BK273:BK276)</f>
        <v>0</v>
      </c>
    </row>
    <row r="273" s="2" customFormat="1" ht="16.5" customHeight="1">
      <c r="A273" s="37"/>
      <c r="B273" s="38"/>
      <c r="C273" s="220" t="s">
        <v>399</v>
      </c>
      <c r="D273" s="220" t="s">
        <v>156</v>
      </c>
      <c r="E273" s="221" t="s">
        <v>400</v>
      </c>
      <c r="F273" s="222" t="s">
        <v>401</v>
      </c>
      <c r="G273" s="223" t="s">
        <v>209</v>
      </c>
      <c r="H273" s="224">
        <v>71.051000000000002</v>
      </c>
      <c r="I273" s="225"/>
      <c r="J273" s="226">
        <f>ROUND(I273*H273,2)</f>
        <v>0</v>
      </c>
      <c r="K273" s="222" t="s">
        <v>160</v>
      </c>
      <c r="L273" s="43"/>
      <c r="M273" s="227" t="s">
        <v>1</v>
      </c>
      <c r="N273" s="228" t="s">
        <v>44</v>
      </c>
      <c r="O273" s="91"/>
      <c r="P273" s="229">
        <f>O273*H273</f>
        <v>0</v>
      </c>
      <c r="Q273" s="229">
        <v>0</v>
      </c>
      <c r="R273" s="229">
        <f>Q273*H273</f>
        <v>0</v>
      </c>
      <c r="S273" s="229">
        <v>0</v>
      </c>
      <c r="T273" s="230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31" t="s">
        <v>161</v>
      </c>
      <c r="AT273" s="231" t="s">
        <v>156</v>
      </c>
      <c r="AU273" s="231" t="s">
        <v>84</v>
      </c>
      <c r="AY273" s="16" t="s">
        <v>155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6" t="s">
        <v>161</v>
      </c>
      <c r="BK273" s="232">
        <f>ROUND(I273*H273,2)</f>
        <v>0</v>
      </c>
      <c r="BL273" s="16" t="s">
        <v>161</v>
      </c>
      <c r="BM273" s="231" t="s">
        <v>402</v>
      </c>
    </row>
    <row r="274" s="2" customFormat="1">
      <c r="A274" s="37"/>
      <c r="B274" s="38"/>
      <c r="C274" s="39"/>
      <c r="D274" s="233" t="s">
        <v>163</v>
      </c>
      <c r="E274" s="39"/>
      <c r="F274" s="234" t="s">
        <v>401</v>
      </c>
      <c r="G274" s="39"/>
      <c r="H274" s="39"/>
      <c r="I274" s="235"/>
      <c r="J274" s="39"/>
      <c r="K274" s="39"/>
      <c r="L274" s="43"/>
      <c r="M274" s="236"/>
      <c r="N274" s="237"/>
      <c r="O274" s="91"/>
      <c r="P274" s="91"/>
      <c r="Q274" s="91"/>
      <c r="R274" s="91"/>
      <c r="S274" s="91"/>
      <c r="T274" s="92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163</v>
      </c>
      <c r="AU274" s="16" t="s">
        <v>84</v>
      </c>
    </row>
    <row r="275" s="13" customFormat="1">
      <c r="A275" s="13"/>
      <c r="B275" s="248"/>
      <c r="C275" s="249"/>
      <c r="D275" s="233" t="s">
        <v>164</v>
      </c>
      <c r="E275" s="250" t="s">
        <v>1</v>
      </c>
      <c r="F275" s="251" t="s">
        <v>403</v>
      </c>
      <c r="G275" s="249"/>
      <c r="H275" s="252">
        <v>71.051000000000002</v>
      </c>
      <c r="I275" s="253"/>
      <c r="J275" s="249"/>
      <c r="K275" s="249"/>
      <c r="L275" s="254"/>
      <c r="M275" s="255"/>
      <c r="N275" s="256"/>
      <c r="O275" s="256"/>
      <c r="P275" s="256"/>
      <c r="Q275" s="256"/>
      <c r="R275" s="256"/>
      <c r="S275" s="256"/>
      <c r="T275" s="257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8" t="s">
        <v>164</v>
      </c>
      <c r="AU275" s="258" t="s">
        <v>84</v>
      </c>
      <c r="AV275" s="13" t="s">
        <v>86</v>
      </c>
      <c r="AW275" s="13" t="s">
        <v>33</v>
      </c>
      <c r="AX275" s="13" t="s">
        <v>77</v>
      </c>
      <c r="AY275" s="258" t="s">
        <v>155</v>
      </c>
    </row>
    <row r="276" s="14" customFormat="1">
      <c r="A276" s="14"/>
      <c r="B276" s="259"/>
      <c r="C276" s="260"/>
      <c r="D276" s="233" t="s">
        <v>164</v>
      </c>
      <c r="E276" s="261" t="s">
        <v>1</v>
      </c>
      <c r="F276" s="262" t="s">
        <v>243</v>
      </c>
      <c r="G276" s="260"/>
      <c r="H276" s="263">
        <v>71.051000000000002</v>
      </c>
      <c r="I276" s="264"/>
      <c r="J276" s="260"/>
      <c r="K276" s="260"/>
      <c r="L276" s="265"/>
      <c r="M276" s="270"/>
      <c r="N276" s="271"/>
      <c r="O276" s="271"/>
      <c r="P276" s="271"/>
      <c r="Q276" s="271"/>
      <c r="R276" s="271"/>
      <c r="S276" s="271"/>
      <c r="T276" s="27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9" t="s">
        <v>164</v>
      </c>
      <c r="AU276" s="269" t="s">
        <v>84</v>
      </c>
      <c r="AV276" s="14" t="s">
        <v>161</v>
      </c>
      <c r="AW276" s="14" t="s">
        <v>33</v>
      </c>
      <c r="AX276" s="14" t="s">
        <v>84</v>
      </c>
      <c r="AY276" s="269" t="s">
        <v>155</v>
      </c>
    </row>
    <row r="277" s="2" customFormat="1" ht="6.96" customHeight="1">
      <c r="A277" s="37"/>
      <c r="B277" s="66"/>
      <c r="C277" s="67"/>
      <c r="D277" s="67"/>
      <c r="E277" s="67"/>
      <c r="F277" s="67"/>
      <c r="G277" s="67"/>
      <c r="H277" s="67"/>
      <c r="I277" s="67"/>
      <c r="J277" s="67"/>
      <c r="K277" s="67"/>
      <c r="L277" s="43"/>
      <c r="M277" s="37"/>
      <c r="O277" s="37"/>
      <c r="P277" s="37"/>
      <c r="Q277" s="37"/>
      <c r="R277" s="37"/>
      <c r="S277" s="37"/>
      <c r="T277" s="37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</row>
  </sheetData>
  <sheetProtection sheet="1" autoFilter="0" formatColumns="0" formatRows="0" objects="1" scenarios="1" spinCount="100000" saltValue="LrhebP1wn9Ev0+ON7QgtkFjS3FN8mfMUz0lOnqfQr0UtSCURFSDRutE5Bg7F94ArZBzgGefvu6CbpMGkAcJM4A==" hashValue="l/ThnL0EdyAdKdv252U9Xrbir0UrPkfxkNGw95nGviIeyB/DlH3NwgMi9HSYtP2sDCkHuelZ4vB2dFrQNi/s3Q==" algorithmName="SHA-512" password="CC35"/>
  <autoFilter ref="C129:K276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6:H116"/>
    <mergeCell ref="E120:H120"/>
    <mergeCell ref="E118:H118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98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19"/>
      <c r="AT3" s="16" t="s">
        <v>86</v>
      </c>
    </row>
    <row r="4" s="1" customFormat="1" ht="24.96" customHeight="1">
      <c r="B4" s="19"/>
      <c r="D4" s="149" t="s">
        <v>123</v>
      </c>
      <c r="L4" s="19"/>
      <c r="M4" s="15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51" t="s">
        <v>16</v>
      </c>
      <c r="L6" s="19"/>
    </row>
    <row r="7" s="1" customFormat="1" ht="16.5" customHeight="1">
      <c r="B7" s="19"/>
      <c r="E7" s="152" t="str">
        <f>'Rekapitulace stavby'!K6</f>
        <v>Revitalizace náměstí Míru v Tišnově, etapa 1</v>
      </c>
      <c r="F7" s="151"/>
      <c r="G7" s="151"/>
      <c r="H7" s="151"/>
      <c r="L7" s="19"/>
    </row>
    <row r="8">
      <c r="B8" s="19"/>
      <c r="D8" s="151" t="s">
        <v>124</v>
      </c>
      <c r="L8" s="19"/>
    </row>
    <row r="9" s="1" customFormat="1" ht="23.25" customHeight="1">
      <c r="B9" s="19"/>
      <c r="E9" s="152" t="s">
        <v>125</v>
      </c>
      <c r="F9" s="1"/>
      <c r="G9" s="1"/>
      <c r="H9" s="1"/>
      <c r="L9" s="19"/>
    </row>
    <row r="10" s="1" customFormat="1" ht="12" customHeight="1">
      <c r="B10" s="19"/>
      <c r="D10" s="151" t="s">
        <v>126</v>
      </c>
      <c r="L10" s="19"/>
    </row>
    <row r="11" s="2" customFormat="1" ht="16.5" customHeight="1">
      <c r="A11" s="37"/>
      <c r="B11" s="43"/>
      <c r="C11" s="37"/>
      <c r="D11" s="37"/>
      <c r="E11" s="153" t="s">
        <v>127</v>
      </c>
      <c r="F11" s="37"/>
      <c r="G11" s="37"/>
      <c r="H11" s="37"/>
      <c r="I11" s="37"/>
      <c r="J11" s="37"/>
      <c r="K11" s="37"/>
      <c r="L11" s="6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51" t="s">
        <v>128</v>
      </c>
      <c r="E12" s="37"/>
      <c r="F12" s="37"/>
      <c r="G12" s="37"/>
      <c r="H12" s="37"/>
      <c r="I12" s="37"/>
      <c r="J12" s="37"/>
      <c r="K12" s="37"/>
      <c r="L12" s="6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6.5" customHeight="1">
      <c r="A13" s="37"/>
      <c r="B13" s="43"/>
      <c r="C13" s="37"/>
      <c r="D13" s="37"/>
      <c r="E13" s="154" t="s">
        <v>404</v>
      </c>
      <c r="F13" s="37"/>
      <c r="G13" s="37"/>
      <c r="H13" s="37"/>
      <c r="I13" s="37"/>
      <c r="J13" s="37"/>
      <c r="K13" s="37"/>
      <c r="L13" s="6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51" t="s">
        <v>18</v>
      </c>
      <c r="E15" s="37"/>
      <c r="F15" s="141" t="s">
        <v>1</v>
      </c>
      <c r="G15" s="37"/>
      <c r="H15" s="37"/>
      <c r="I15" s="151" t="s">
        <v>19</v>
      </c>
      <c r="J15" s="141" t="s">
        <v>1</v>
      </c>
      <c r="K15" s="37"/>
      <c r="L15" s="6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51" t="s">
        <v>20</v>
      </c>
      <c r="E16" s="37"/>
      <c r="F16" s="141" t="s">
        <v>21</v>
      </c>
      <c r="G16" s="37"/>
      <c r="H16" s="37"/>
      <c r="I16" s="151" t="s">
        <v>22</v>
      </c>
      <c r="J16" s="155" t="str">
        <f>'Rekapitulace stavby'!AN8</f>
        <v>2. 5. 2024</v>
      </c>
      <c r="K16" s="37"/>
      <c r="L16" s="6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51" t="s">
        <v>24</v>
      </c>
      <c r="E18" s="37"/>
      <c r="F18" s="37"/>
      <c r="G18" s="37"/>
      <c r="H18" s="37"/>
      <c r="I18" s="151" t="s">
        <v>25</v>
      </c>
      <c r="J18" s="141" t="s">
        <v>1</v>
      </c>
      <c r="K18" s="37"/>
      <c r="L18" s="6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41" t="s">
        <v>26</v>
      </c>
      <c r="F19" s="37"/>
      <c r="G19" s="37"/>
      <c r="H19" s="37"/>
      <c r="I19" s="151" t="s">
        <v>27</v>
      </c>
      <c r="J19" s="141" t="s">
        <v>1</v>
      </c>
      <c r="K19" s="37"/>
      <c r="L19" s="6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51" t="s">
        <v>28</v>
      </c>
      <c r="E21" s="37"/>
      <c r="F21" s="37"/>
      <c r="G21" s="37"/>
      <c r="H21" s="37"/>
      <c r="I21" s="151" t="s">
        <v>25</v>
      </c>
      <c r="J21" s="32" t="str">
        <f>'Rekapitulace stavby'!AN13</f>
        <v>Vyplň údaj</v>
      </c>
      <c r="K21" s="37"/>
      <c r="L21" s="6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41"/>
      <c r="G22" s="141"/>
      <c r="H22" s="141"/>
      <c r="I22" s="151" t="s">
        <v>27</v>
      </c>
      <c r="J22" s="32" t="str">
        <f>'Rekapitulace stavby'!AN14</f>
        <v>Vyplň údaj</v>
      </c>
      <c r="K22" s="37"/>
      <c r="L22" s="6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51" t="s">
        <v>30</v>
      </c>
      <c r="E24" s="37"/>
      <c r="F24" s="37"/>
      <c r="G24" s="37"/>
      <c r="H24" s="37"/>
      <c r="I24" s="151" t="s">
        <v>25</v>
      </c>
      <c r="J24" s="141" t="s">
        <v>31</v>
      </c>
      <c r="K24" s="37"/>
      <c r="L24" s="6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8" customHeight="1">
      <c r="A25" s="37"/>
      <c r="B25" s="43"/>
      <c r="C25" s="37"/>
      <c r="D25" s="37"/>
      <c r="E25" s="141" t="s">
        <v>32</v>
      </c>
      <c r="F25" s="37"/>
      <c r="G25" s="37"/>
      <c r="H25" s="37"/>
      <c r="I25" s="151" t="s">
        <v>27</v>
      </c>
      <c r="J25" s="141" t="s">
        <v>1</v>
      </c>
      <c r="K25" s="37"/>
      <c r="L25" s="6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12" customHeight="1">
      <c r="A27" s="37"/>
      <c r="B27" s="43"/>
      <c r="C27" s="37"/>
      <c r="D27" s="151" t="s">
        <v>34</v>
      </c>
      <c r="E27" s="37"/>
      <c r="F27" s="37"/>
      <c r="G27" s="37"/>
      <c r="H27" s="37"/>
      <c r="I27" s="151" t="s">
        <v>25</v>
      </c>
      <c r="J27" s="141" t="s">
        <v>1</v>
      </c>
      <c r="K27" s="37"/>
      <c r="L27" s="6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8" customHeight="1">
      <c r="A28" s="37"/>
      <c r="B28" s="43"/>
      <c r="C28" s="37"/>
      <c r="D28" s="37"/>
      <c r="E28" s="141" t="s">
        <v>35</v>
      </c>
      <c r="F28" s="37"/>
      <c r="G28" s="37"/>
      <c r="H28" s="37"/>
      <c r="I28" s="151" t="s">
        <v>27</v>
      </c>
      <c r="J28" s="141" t="s">
        <v>1</v>
      </c>
      <c r="K28" s="37"/>
      <c r="L28" s="6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37"/>
      <c r="J29" s="37"/>
      <c r="K29" s="37"/>
      <c r="L29" s="6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2" customHeight="1">
      <c r="A30" s="37"/>
      <c r="B30" s="43"/>
      <c r="C30" s="37"/>
      <c r="D30" s="151" t="s">
        <v>36</v>
      </c>
      <c r="E30" s="37"/>
      <c r="F30" s="37"/>
      <c r="G30" s="37"/>
      <c r="H30" s="37"/>
      <c r="I30" s="37"/>
      <c r="J30" s="37"/>
      <c r="K30" s="37"/>
      <c r="L30" s="6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8" customFormat="1" ht="16.5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37"/>
      <c r="J32" s="37"/>
      <c r="K32" s="37"/>
      <c r="L32" s="6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60"/>
      <c r="E33" s="160"/>
      <c r="F33" s="160"/>
      <c r="G33" s="160"/>
      <c r="H33" s="160"/>
      <c r="I33" s="160"/>
      <c r="J33" s="160"/>
      <c r="K33" s="160"/>
      <c r="L33" s="6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25.44" customHeight="1">
      <c r="A34" s="37"/>
      <c r="B34" s="43"/>
      <c r="C34" s="37"/>
      <c r="D34" s="161" t="s">
        <v>37</v>
      </c>
      <c r="E34" s="37"/>
      <c r="F34" s="37"/>
      <c r="G34" s="37"/>
      <c r="H34" s="37"/>
      <c r="I34" s="37"/>
      <c r="J34" s="162">
        <f>ROUND(J132, 2)</f>
        <v>0</v>
      </c>
      <c r="K34" s="37"/>
      <c r="L34" s="6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6.96" customHeight="1">
      <c r="A35" s="37"/>
      <c r="B35" s="43"/>
      <c r="C35" s="37"/>
      <c r="D35" s="160"/>
      <c r="E35" s="160"/>
      <c r="F35" s="160"/>
      <c r="G35" s="160"/>
      <c r="H35" s="160"/>
      <c r="I35" s="160"/>
      <c r="J35" s="160"/>
      <c r="K35" s="160"/>
      <c r="L35" s="6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37"/>
      <c r="F36" s="163" t="s">
        <v>39</v>
      </c>
      <c r="G36" s="37"/>
      <c r="H36" s="37"/>
      <c r="I36" s="163" t="s">
        <v>38</v>
      </c>
      <c r="J36" s="163" t="s">
        <v>40</v>
      </c>
      <c r="K36" s="37"/>
      <c r="L36" s="6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53" t="s">
        <v>41</v>
      </c>
      <c r="E37" s="151" t="s">
        <v>42</v>
      </c>
      <c r="F37" s="164">
        <f>ROUND((SUM(BE132:BE347)),  2)</f>
        <v>0</v>
      </c>
      <c r="G37" s="37"/>
      <c r="H37" s="37"/>
      <c r="I37" s="165">
        <v>0.20999999999999999</v>
      </c>
      <c r="J37" s="164">
        <f>ROUND(((SUM(BE132:BE347))*I37),  2)</f>
        <v>0</v>
      </c>
      <c r="K37" s="37"/>
      <c r="L37" s="6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51" t="s">
        <v>43</v>
      </c>
      <c r="F38" s="164">
        <f>ROUND((SUM(BF132:BF347)),  2)</f>
        <v>0</v>
      </c>
      <c r="G38" s="37"/>
      <c r="H38" s="37"/>
      <c r="I38" s="165">
        <v>0.12</v>
      </c>
      <c r="J38" s="164">
        <f>ROUND(((SUM(BF132:BF347))*I38),  2)</f>
        <v>0</v>
      </c>
      <c r="K38" s="37"/>
      <c r="L38" s="6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14.4" customHeight="1">
      <c r="A39" s="37"/>
      <c r="B39" s="43"/>
      <c r="C39" s="37"/>
      <c r="D39" s="151" t="s">
        <v>41</v>
      </c>
      <c r="E39" s="151" t="s">
        <v>44</v>
      </c>
      <c r="F39" s="164">
        <f>ROUND((SUM(BG132:BG347)),  2)</f>
        <v>0</v>
      </c>
      <c r="G39" s="37"/>
      <c r="H39" s="37"/>
      <c r="I39" s="165">
        <v>0.20999999999999999</v>
      </c>
      <c r="J39" s="164">
        <f>0</f>
        <v>0</v>
      </c>
      <c r="K39" s="37"/>
      <c r="L39" s="6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151" t="s">
        <v>45</v>
      </c>
      <c r="F40" s="164">
        <f>ROUND((SUM(BH132:BH347)),  2)</f>
        <v>0</v>
      </c>
      <c r="G40" s="37"/>
      <c r="H40" s="37"/>
      <c r="I40" s="165">
        <v>0.12</v>
      </c>
      <c r="J40" s="164">
        <f>0</f>
        <v>0</v>
      </c>
      <c r="K40" s="37"/>
      <c r="L40" s="6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51" t="s">
        <v>46</v>
      </c>
      <c r="F41" s="164">
        <f>ROUND((SUM(BI132:BI347)),  2)</f>
        <v>0</v>
      </c>
      <c r="G41" s="37"/>
      <c r="H41" s="37"/>
      <c r="I41" s="165">
        <v>0</v>
      </c>
      <c r="J41" s="164">
        <f>0</f>
        <v>0</v>
      </c>
      <c r="K41" s="37"/>
      <c r="L41" s="6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2" customFormat="1" ht="25.44" customHeight="1">
      <c r="A43" s="37"/>
      <c r="B43" s="43"/>
      <c r="C43" s="166"/>
      <c r="D43" s="167" t="s">
        <v>47</v>
      </c>
      <c r="E43" s="168"/>
      <c r="F43" s="168"/>
      <c r="G43" s="169" t="s">
        <v>48</v>
      </c>
      <c r="H43" s="170" t="s">
        <v>49</v>
      </c>
      <c r="I43" s="168"/>
      <c r="J43" s="171">
        <f>SUM(J34:J41)</f>
        <v>0</v>
      </c>
      <c r="K43" s="172"/>
      <c r="L43" s="63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s="2" customFormat="1" ht="14.4" customHeight="1">
      <c r="A44" s="37"/>
      <c r="B44" s="43"/>
      <c r="C44" s="37"/>
      <c r="D44" s="37"/>
      <c r="E44" s="37"/>
      <c r="F44" s="37"/>
      <c r="G44" s="37"/>
      <c r="H44" s="37"/>
      <c r="I44" s="37"/>
      <c r="J44" s="37"/>
      <c r="K44" s="37"/>
      <c r="L44" s="6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3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3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130</v>
      </c>
      <c r="D82" s="39"/>
      <c r="E82" s="39"/>
      <c r="F82" s="39"/>
      <c r="G82" s="39"/>
      <c r="H82" s="39"/>
      <c r="I82" s="39"/>
      <c r="J82" s="39"/>
      <c r="K82" s="39"/>
      <c r="L82" s="6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4" t="str">
        <f>E7</f>
        <v>Revitalizace náměstí Míru v Tišnově, etapa 1</v>
      </c>
      <c r="F85" s="31"/>
      <c r="G85" s="31"/>
      <c r="H85" s="31"/>
      <c r="I85" s="39"/>
      <c r="J85" s="39"/>
      <c r="K85" s="39"/>
      <c r="L85" s="6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124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1" customFormat="1" ht="23.25" customHeight="1">
      <c r="B87" s="20"/>
      <c r="C87" s="21"/>
      <c r="D87" s="21"/>
      <c r="E87" s="184" t="s">
        <v>125</v>
      </c>
      <c r="F87" s="21"/>
      <c r="G87" s="21"/>
      <c r="H87" s="21"/>
      <c r="I87" s="21"/>
      <c r="J87" s="21"/>
      <c r="K87" s="21"/>
      <c r="L87" s="19"/>
    </row>
    <row r="88" s="1" customFormat="1" ht="12" customHeight="1">
      <c r="B88" s="20"/>
      <c r="C88" s="31" t="s">
        <v>126</v>
      </c>
      <c r="D88" s="21"/>
      <c r="E88" s="21"/>
      <c r="F88" s="21"/>
      <c r="G88" s="21"/>
      <c r="H88" s="21"/>
      <c r="I88" s="21"/>
      <c r="J88" s="21"/>
      <c r="K88" s="21"/>
      <c r="L88" s="19"/>
    </row>
    <row r="89" s="2" customFormat="1" ht="16.5" customHeight="1">
      <c r="A89" s="37"/>
      <c r="B89" s="38"/>
      <c r="C89" s="39"/>
      <c r="D89" s="39"/>
      <c r="E89" s="51" t="s">
        <v>127</v>
      </c>
      <c r="F89" s="39"/>
      <c r="G89" s="39"/>
      <c r="H89" s="39"/>
      <c r="I89" s="39"/>
      <c r="J89" s="39"/>
      <c r="K89" s="39"/>
      <c r="L89" s="6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2" customHeight="1">
      <c r="A90" s="37"/>
      <c r="B90" s="38"/>
      <c r="C90" s="31" t="s">
        <v>128</v>
      </c>
      <c r="D90" s="39"/>
      <c r="E90" s="39"/>
      <c r="F90" s="39"/>
      <c r="G90" s="39"/>
      <c r="H90" s="39"/>
      <c r="I90" s="39"/>
      <c r="J90" s="39"/>
      <c r="K90" s="39"/>
      <c r="L90" s="63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6.5" customHeight="1">
      <c r="A91" s="37"/>
      <c r="B91" s="38"/>
      <c r="C91" s="39"/>
      <c r="D91" s="39"/>
      <c r="E91" s="76" t="str">
        <f>E13</f>
        <v>51A-V3 - SO 08A1 - Vodovod - V3</v>
      </c>
      <c r="F91" s="39"/>
      <c r="G91" s="39"/>
      <c r="H91" s="39"/>
      <c r="I91" s="39"/>
      <c r="J91" s="39"/>
      <c r="K91" s="39"/>
      <c r="L91" s="63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3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2" customHeight="1">
      <c r="A93" s="37"/>
      <c r="B93" s="38"/>
      <c r="C93" s="31" t="s">
        <v>20</v>
      </c>
      <c r="D93" s="39"/>
      <c r="E93" s="39"/>
      <c r="F93" s="26" t="str">
        <f>F16</f>
        <v>Tišnov</v>
      </c>
      <c r="G93" s="39"/>
      <c r="H93" s="39"/>
      <c r="I93" s="31" t="s">
        <v>22</v>
      </c>
      <c r="J93" s="79" t="str">
        <f>IF(J16="","",J16)</f>
        <v>2. 5. 2024</v>
      </c>
      <c r="K93" s="39"/>
      <c r="L93" s="63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6.96" customHeight="1">
      <c r="A94" s="37"/>
      <c r="B94" s="38"/>
      <c r="C94" s="39"/>
      <c r="D94" s="39"/>
      <c r="E94" s="39"/>
      <c r="F94" s="39"/>
      <c r="G94" s="39"/>
      <c r="H94" s="39"/>
      <c r="I94" s="39"/>
      <c r="J94" s="39"/>
      <c r="K94" s="39"/>
      <c r="L94" s="63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25.65" customHeight="1">
      <c r="A95" s="37"/>
      <c r="B95" s="38"/>
      <c r="C95" s="31" t="s">
        <v>24</v>
      </c>
      <c r="D95" s="39"/>
      <c r="E95" s="39"/>
      <c r="F95" s="26" t="str">
        <f>E19</f>
        <v>Město Tišnov, náměstí Míru 111, 666 01 Tišnov</v>
      </c>
      <c r="G95" s="39"/>
      <c r="H95" s="39"/>
      <c r="I95" s="31" t="s">
        <v>30</v>
      </c>
      <c r="J95" s="35" t="str">
        <f>E25</f>
        <v>Ing. Petr Velička autorizovaný architekt</v>
      </c>
      <c r="K95" s="39"/>
      <c r="L95" s="63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15.15" customHeight="1">
      <c r="A96" s="37"/>
      <c r="B96" s="38"/>
      <c r="C96" s="31" t="s">
        <v>28</v>
      </c>
      <c r="D96" s="39"/>
      <c r="E96" s="39"/>
      <c r="F96" s="26" t="str">
        <f>IF(E22="","",E22)</f>
        <v>Vyplň údaj</v>
      </c>
      <c r="G96" s="39"/>
      <c r="H96" s="39"/>
      <c r="I96" s="31" t="s">
        <v>34</v>
      </c>
      <c r="J96" s="35" t="str">
        <f>E28</f>
        <v>Čiklová</v>
      </c>
      <c r="K96" s="39"/>
      <c r="L96" s="63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3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9.28" customHeight="1">
      <c r="A98" s="37"/>
      <c r="B98" s="38"/>
      <c r="C98" s="185" t="s">
        <v>131</v>
      </c>
      <c r="D98" s="186"/>
      <c r="E98" s="186"/>
      <c r="F98" s="186"/>
      <c r="G98" s="186"/>
      <c r="H98" s="186"/>
      <c r="I98" s="186"/>
      <c r="J98" s="187" t="s">
        <v>132</v>
      </c>
      <c r="K98" s="186"/>
      <c r="L98" s="63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10.32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3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22.8" customHeight="1">
      <c r="A100" s="37"/>
      <c r="B100" s="38"/>
      <c r="C100" s="188" t="s">
        <v>133</v>
      </c>
      <c r="D100" s="39"/>
      <c r="E100" s="39"/>
      <c r="F100" s="39"/>
      <c r="G100" s="39"/>
      <c r="H100" s="39"/>
      <c r="I100" s="39"/>
      <c r="J100" s="110">
        <f>J132</f>
        <v>0</v>
      </c>
      <c r="K100" s="39"/>
      <c r="L100" s="63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U100" s="16" t="s">
        <v>134</v>
      </c>
    </row>
    <row r="101" s="9" customFormat="1" ht="24.96" customHeight="1">
      <c r="A101" s="9"/>
      <c r="B101" s="189"/>
      <c r="C101" s="190"/>
      <c r="D101" s="191" t="s">
        <v>135</v>
      </c>
      <c r="E101" s="192"/>
      <c r="F101" s="192"/>
      <c r="G101" s="192"/>
      <c r="H101" s="192"/>
      <c r="I101" s="192"/>
      <c r="J101" s="193">
        <f>J133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9"/>
      <c r="C102" s="190"/>
      <c r="D102" s="191" t="s">
        <v>136</v>
      </c>
      <c r="E102" s="192"/>
      <c r="F102" s="192"/>
      <c r="G102" s="192"/>
      <c r="H102" s="192"/>
      <c r="I102" s="192"/>
      <c r="J102" s="193">
        <f>J170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9"/>
      <c r="C103" s="190"/>
      <c r="D103" s="191" t="s">
        <v>137</v>
      </c>
      <c r="E103" s="192"/>
      <c r="F103" s="192"/>
      <c r="G103" s="192"/>
      <c r="H103" s="192"/>
      <c r="I103" s="192"/>
      <c r="J103" s="193">
        <f>J175</f>
        <v>0</v>
      </c>
      <c r="K103" s="190"/>
      <c r="L103" s="19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9"/>
      <c r="C104" s="190"/>
      <c r="D104" s="191" t="s">
        <v>405</v>
      </c>
      <c r="E104" s="192"/>
      <c r="F104" s="192"/>
      <c r="G104" s="192"/>
      <c r="H104" s="192"/>
      <c r="I104" s="192"/>
      <c r="J104" s="193">
        <f>J180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9"/>
      <c r="C105" s="190"/>
      <c r="D105" s="191" t="s">
        <v>138</v>
      </c>
      <c r="E105" s="192"/>
      <c r="F105" s="192"/>
      <c r="G105" s="192"/>
      <c r="H105" s="192"/>
      <c r="I105" s="192"/>
      <c r="J105" s="193">
        <f>J210</f>
        <v>0</v>
      </c>
      <c r="K105" s="190"/>
      <c r="L105" s="19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89"/>
      <c r="C106" s="190"/>
      <c r="D106" s="191" t="s">
        <v>406</v>
      </c>
      <c r="E106" s="192"/>
      <c r="F106" s="192"/>
      <c r="G106" s="192"/>
      <c r="H106" s="192"/>
      <c r="I106" s="192"/>
      <c r="J106" s="193">
        <f>J296</f>
        <v>0</v>
      </c>
      <c r="K106" s="190"/>
      <c r="L106" s="19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89"/>
      <c r="C107" s="190"/>
      <c r="D107" s="191" t="s">
        <v>139</v>
      </c>
      <c r="E107" s="192"/>
      <c r="F107" s="192"/>
      <c r="G107" s="192"/>
      <c r="H107" s="192"/>
      <c r="I107" s="192"/>
      <c r="J107" s="193">
        <f>J336</f>
        <v>0</v>
      </c>
      <c r="K107" s="190"/>
      <c r="L107" s="19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89"/>
      <c r="C108" s="190"/>
      <c r="D108" s="191" t="s">
        <v>140</v>
      </c>
      <c r="E108" s="192"/>
      <c r="F108" s="192"/>
      <c r="G108" s="192"/>
      <c r="H108" s="192"/>
      <c r="I108" s="192"/>
      <c r="J108" s="193">
        <f>J343</f>
        <v>0</v>
      </c>
      <c r="K108" s="190"/>
      <c r="L108" s="19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2" customFormat="1" ht="21.84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3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3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4" s="2" customFormat="1" ht="6.96" customHeight="1">
      <c r="A114" s="37"/>
      <c r="B114" s="68"/>
      <c r="C114" s="69"/>
      <c r="D114" s="69"/>
      <c r="E114" s="69"/>
      <c r="F114" s="69"/>
      <c r="G114" s="69"/>
      <c r="H114" s="69"/>
      <c r="I114" s="69"/>
      <c r="J114" s="69"/>
      <c r="K114" s="69"/>
      <c r="L114" s="63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4.96" customHeight="1">
      <c r="A115" s="37"/>
      <c r="B115" s="38"/>
      <c r="C115" s="22" t="s">
        <v>141</v>
      </c>
      <c r="D115" s="39"/>
      <c r="E115" s="39"/>
      <c r="F115" s="39"/>
      <c r="G115" s="39"/>
      <c r="H115" s="39"/>
      <c r="I115" s="39"/>
      <c r="J115" s="39"/>
      <c r="K115" s="39"/>
      <c r="L115" s="63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3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16</v>
      </c>
      <c r="D117" s="39"/>
      <c r="E117" s="39"/>
      <c r="F117" s="39"/>
      <c r="G117" s="39"/>
      <c r="H117" s="39"/>
      <c r="I117" s="39"/>
      <c r="J117" s="39"/>
      <c r="K117" s="39"/>
      <c r="L117" s="63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184" t="str">
        <f>E7</f>
        <v>Revitalizace náměstí Míru v Tišnově, etapa 1</v>
      </c>
      <c r="F118" s="31"/>
      <c r="G118" s="31"/>
      <c r="H118" s="31"/>
      <c r="I118" s="39"/>
      <c r="J118" s="39"/>
      <c r="K118" s="39"/>
      <c r="L118" s="63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" customFormat="1" ht="12" customHeight="1">
      <c r="B119" s="20"/>
      <c r="C119" s="31" t="s">
        <v>124</v>
      </c>
      <c r="D119" s="21"/>
      <c r="E119" s="21"/>
      <c r="F119" s="21"/>
      <c r="G119" s="21"/>
      <c r="H119" s="21"/>
      <c r="I119" s="21"/>
      <c r="J119" s="21"/>
      <c r="K119" s="21"/>
      <c r="L119" s="19"/>
    </row>
    <row r="120" s="1" customFormat="1" ht="23.25" customHeight="1">
      <c r="B120" s="20"/>
      <c r="C120" s="21"/>
      <c r="D120" s="21"/>
      <c r="E120" s="184" t="s">
        <v>125</v>
      </c>
      <c r="F120" s="21"/>
      <c r="G120" s="21"/>
      <c r="H120" s="21"/>
      <c r="I120" s="21"/>
      <c r="J120" s="21"/>
      <c r="K120" s="21"/>
      <c r="L120" s="19"/>
    </row>
    <row r="121" s="1" customFormat="1" ht="12" customHeight="1">
      <c r="B121" s="20"/>
      <c r="C121" s="31" t="s">
        <v>126</v>
      </c>
      <c r="D121" s="21"/>
      <c r="E121" s="21"/>
      <c r="F121" s="21"/>
      <c r="G121" s="21"/>
      <c r="H121" s="21"/>
      <c r="I121" s="21"/>
      <c r="J121" s="21"/>
      <c r="K121" s="21"/>
      <c r="L121" s="19"/>
    </row>
    <row r="122" s="2" customFormat="1" ht="16.5" customHeight="1">
      <c r="A122" s="37"/>
      <c r="B122" s="38"/>
      <c r="C122" s="39"/>
      <c r="D122" s="39"/>
      <c r="E122" s="51" t="s">
        <v>127</v>
      </c>
      <c r="F122" s="39"/>
      <c r="G122" s="39"/>
      <c r="H122" s="39"/>
      <c r="I122" s="39"/>
      <c r="J122" s="39"/>
      <c r="K122" s="39"/>
      <c r="L122" s="63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128</v>
      </c>
      <c r="D123" s="39"/>
      <c r="E123" s="39"/>
      <c r="F123" s="39"/>
      <c r="G123" s="39"/>
      <c r="H123" s="39"/>
      <c r="I123" s="39"/>
      <c r="J123" s="39"/>
      <c r="K123" s="39"/>
      <c r="L123" s="63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6.5" customHeight="1">
      <c r="A124" s="37"/>
      <c r="B124" s="38"/>
      <c r="C124" s="39"/>
      <c r="D124" s="39"/>
      <c r="E124" s="76" t="str">
        <f>E13</f>
        <v>51A-V3 - SO 08A1 - Vodovod - V3</v>
      </c>
      <c r="F124" s="39"/>
      <c r="G124" s="39"/>
      <c r="H124" s="39"/>
      <c r="I124" s="39"/>
      <c r="J124" s="39"/>
      <c r="K124" s="39"/>
      <c r="L124" s="63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3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2" customHeight="1">
      <c r="A126" s="37"/>
      <c r="B126" s="38"/>
      <c r="C126" s="31" t="s">
        <v>20</v>
      </c>
      <c r="D126" s="39"/>
      <c r="E126" s="39"/>
      <c r="F126" s="26" t="str">
        <f>F16</f>
        <v>Tišnov</v>
      </c>
      <c r="G126" s="39"/>
      <c r="H126" s="39"/>
      <c r="I126" s="31" t="s">
        <v>22</v>
      </c>
      <c r="J126" s="79" t="str">
        <f>IF(J16="","",J16)</f>
        <v>2. 5. 2024</v>
      </c>
      <c r="K126" s="39"/>
      <c r="L126" s="63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6.96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3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25.65" customHeight="1">
      <c r="A128" s="37"/>
      <c r="B128" s="38"/>
      <c r="C128" s="31" t="s">
        <v>24</v>
      </c>
      <c r="D128" s="39"/>
      <c r="E128" s="39"/>
      <c r="F128" s="26" t="str">
        <f>E19</f>
        <v>Město Tišnov, náměstí Míru 111, 666 01 Tišnov</v>
      </c>
      <c r="G128" s="39"/>
      <c r="H128" s="39"/>
      <c r="I128" s="31" t="s">
        <v>30</v>
      </c>
      <c r="J128" s="35" t="str">
        <f>E25</f>
        <v>Ing. Petr Velička autorizovaný architekt</v>
      </c>
      <c r="K128" s="39"/>
      <c r="L128" s="63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5.15" customHeight="1">
      <c r="A129" s="37"/>
      <c r="B129" s="38"/>
      <c r="C129" s="31" t="s">
        <v>28</v>
      </c>
      <c r="D129" s="39"/>
      <c r="E129" s="39"/>
      <c r="F129" s="26" t="str">
        <f>IF(E22="","",E22)</f>
        <v>Vyplň údaj</v>
      </c>
      <c r="G129" s="39"/>
      <c r="H129" s="39"/>
      <c r="I129" s="31" t="s">
        <v>34</v>
      </c>
      <c r="J129" s="35" t="str">
        <f>E28</f>
        <v>Čiklová</v>
      </c>
      <c r="K129" s="39"/>
      <c r="L129" s="63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0.32" customHeight="1">
      <c r="A130" s="37"/>
      <c r="B130" s="38"/>
      <c r="C130" s="39"/>
      <c r="D130" s="39"/>
      <c r="E130" s="39"/>
      <c r="F130" s="39"/>
      <c r="G130" s="39"/>
      <c r="H130" s="39"/>
      <c r="I130" s="39"/>
      <c r="J130" s="39"/>
      <c r="K130" s="39"/>
      <c r="L130" s="63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10" customFormat="1" ht="29.28" customHeight="1">
      <c r="A131" s="195"/>
      <c r="B131" s="196"/>
      <c r="C131" s="197" t="s">
        <v>142</v>
      </c>
      <c r="D131" s="198" t="s">
        <v>62</v>
      </c>
      <c r="E131" s="198" t="s">
        <v>58</v>
      </c>
      <c r="F131" s="198" t="s">
        <v>59</v>
      </c>
      <c r="G131" s="198" t="s">
        <v>143</v>
      </c>
      <c r="H131" s="198" t="s">
        <v>144</v>
      </c>
      <c r="I131" s="198" t="s">
        <v>145</v>
      </c>
      <c r="J131" s="198" t="s">
        <v>132</v>
      </c>
      <c r="K131" s="199" t="s">
        <v>146</v>
      </c>
      <c r="L131" s="200"/>
      <c r="M131" s="100" t="s">
        <v>1</v>
      </c>
      <c r="N131" s="101" t="s">
        <v>41</v>
      </c>
      <c r="O131" s="101" t="s">
        <v>147</v>
      </c>
      <c r="P131" s="101" t="s">
        <v>148</v>
      </c>
      <c r="Q131" s="101" t="s">
        <v>149</v>
      </c>
      <c r="R131" s="101" t="s">
        <v>150</v>
      </c>
      <c r="S131" s="101" t="s">
        <v>151</v>
      </c>
      <c r="T131" s="102" t="s">
        <v>152</v>
      </c>
      <c r="U131" s="195"/>
      <c r="V131" s="195"/>
      <c r="W131" s="195"/>
      <c r="X131" s="195"/>
      <c r="Y131" s="195"/>
      <c r="Z131" s="195"/>
      <c r="AA131" s="195"/>
      <c r="AB131" s="195"/>
      <c r="AC131" s="195"/>
      <c r="AD131" s="195"/>
      <c r="AE131" s="195"/>
    </row>
    <row r="132" s="2" customFormat="1" ht="22.8" customHeight="1">
      <c r="A132" s="37"/>
      <c r="B132" s="38"/>
      <c r="C132" s="107" t="s">
        <v>153</v>
      </c>
      <c r="D132" s="39"/>
      <c r="E132" s="39"/>
      <c r="F132" s="39"/>
      <c r="G132" s="39"/>
      <c r="H132" s="39"/>
      <c r="I132" s="39"/>
      <c r="J132" s="201">
        <f>BK132</f>
        <v>0</v>
      </c>
      <c r="K132" s="39"/>
      <c r="L132" s="43"/>
      <c r="M132" s="103"/>
      <c r="N132" s="202"/>
      <c r="O132" s="104"/>
      <c r="P132" s="203">
        <f>P133+P170+P175+P180+P210+P296+P336+P343</f>
        <v>0</v>
      </c>
      <c r="Q132" s="104"/>
      <c r="R132" s="203">
        <f>R133+R170+R175+R180+R210+R296+R336+R343</f>
        <v>0</v>
      </c>
      <c r="S132" s="104"/>
      <c r="T132" s="204">
        <f>T133+T170+T175+T180+T210+T296+T336+T343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76</v>
      </c>
      <c r="AU132" s="16" t="s">
        <v>134</v>
      </c>
      <c r="BK132" s="205">
        <f>BK133+BK170+BK175+BK180+BK210+BK296+BK336+BK343</f>
        <v>0</v>
      </c>
    </row>
    <row r="133" s="11" customFormat="1" ht="25.92" customHeight="1">
      <c r="A133" s="11"/>
      <c r="B133" s="206"/>
      <c r="C133" s="207"/>
      <c r="D133" s="208" t="s">
        <v>76</v>
      </c>
      <c r="E133" s="209" t="s">
        <v>84</v>
      </c>
      <c r="F133" s="209" t="s">
        <v>154</v>
      </c>
      <c r="G133" s="207"/>
      <c r="H133" s="207"/>
      <c r="I133" s="210"/>
      <c r="J133" s="211">
        <f>BK133</f>
        <v>0</v>
      </c>
      <c r="K133" s="207"/>
      <c r="L133" s="212"/>
      <c r="M133" s="213"/>
      <c r="N133" s="214"/>
      <c r="O133" s="214"/>
      <c r="P133" s="215">
        <f>SUM(P134:P169)</f>
        <v>0</v>
      </c>
      <c r="Q133" s="214"/>
      <c r="R133" s="215">
        <f>SUM(R134:R169)</f>
        <v>0</v>
      </c>
      <c r="S133" s="214"/>
      <c r="T133" s="216">
        <f>SUM(T134:T169)</f>
        <v>0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R133" s="217" t="s">
        <v>84</v>
      </c>
      <c r="AT133" s="218" t="s">
        <v>76</v>
      </c>
      <c r="AU133" s="218" t="s">
        <v>77</v>
      </c>
      <c r="AY133" s="217" t="s">
        <v>155</v>
      </c>
      <c r="BK133" s="219">
        <f>SUM(BK134:BK169)</f>
        <v>0</v>
      </c>
    </row>
    <row r="134" s="2" customFormat="1" ht="21.75" customHeight="1">
      <c r="A134" s="37"/>
      <c r="B134" s="38"/>
      <c r="C134" s="220" t="s">
        <v>84</v>
      </c>
      <c r="D134" s="220" t="s">
        <v>156</v>
      </c>
      <c r="E134" s="221" t="s">
        <v>157</v>
      </c>
      <c r="F134" s="222" t="s">
        <v>158</v>
      </c>
      <c r="G134" s="223" t="s">
        <v>159</v>
      </c>
      <c r="H134" s="224">
        <v>152.13</v>
      </c>
      <c r="I134" s="225"/>
      <c r="J134" s="226">
        <f>ROUND(I134*H134,2)</f>
        <v>0</v>
      </c>
      <c r="K134" s="222" t="s">
        <v>160</v>
      </c>
      <c r="L134" s="43"/>
      <c r="M134" s="227" t="s">
        <v>1</v>
      </c>
      <c r="N134" s="228" t="s">
        <v>44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1" t="s">
        <v>161</v>
      </c>
      <c r="AT134" s="231" t="s">
        <v>156</v>
      </c>
      <c r="AU134" s="231" t="s">
        <v>84</v>
      </c>
      <c r="AY134" s="16" t="s">
        <v>155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6" t="s">
        <v>161</v>
      </c>
      <c r="BK134" s="232">
        <f>ROUND(I134*H134,2)</f>
        <v>0</v>
      </c>
      <c r="BL134" s="16" t="s">
        <v>161</v>
      </c>
      <c r="BM134" s="231" t="s">
        <v>162</v>
      </c>
    </row>
    <row r="135" s="2" customFormat="1">
      <c r="A135" s="37"/>
      <c r="B135" s="38"/>
      <c r="C135" s="39"/>
      <c r="D135" s="233" t="s">
        <v>163</v>
      </c>
      <c r="E135" s="39"/>
      <c r="F135" s="234" t="s">
        <v>158</v>
      </c>
      <c r="G135" s="39"/>
      <c r="H135" s="39"/>
      <c r="I135" s="235"/>
      <c r="J135" s="39"/>
      <c r="K135" s="39"/>
      <c r="L135" s="43"/>
      <c r="M135" s="236"/>
      <c r="N135" s="237"/>
      <c r="O135" s="91"/>
      <c r="P135" s="91"/>
      <c r="Q135" s="91"/>
      <c r="R135" s="91"/>
      <c r="S135" s="91"/>
      <c r="T135" s="92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163</v>
      </c>
      <c r="AU135" s="16" t="s">
        <v>84</v>
      </c>
    </row>
    <row r="136" s="12" customFormat="1">
      <c r="A136" s="12"/>
      <c r="B136" s="238"/>
      <c r="C136" s="239"/>
      <c r="D136" s="233" t="s">
        <v>164</v>
      </c>
      <c r="E136" s="240" t="s">
        <v>1</v>
      </c>
      <c r="F136" s="241" t="s">
        <v>407</v>
      </c>
      <c r="G136" s="239"/>
      <c r="H136" s="240" t="s">
        <v>1</v>
      </c>
      <c r="I136" s="242"/>
      <c r="J136" s="239"/>
      <c r="K136" s="239"/>
      <c r="L136" s="243"/>
      <c r="M136" s="244"/>
      <c r="N136" s="245"/>
      <c r="O136" s="245"/>
      <c r="P136" s="245"/>
      <c r="Q136" s="245"/>
      <c r="R136" s="245"/>
      <c r="S136" s="245"/>
      <c r="T136" s="246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47" t="s">
        <v>164</v>
      </c>
      <c r="AU136" s="247" t="s">
        <v>84</v>
      </c>
      <c r="AV136" s="12" t="s">
        <v>84</v>
      </c>
      <c r="AW136" s="12" t="s">
        <v>33</v>
      </c>
      <c r="AX136" s="12" t="s">
        <v>77</v>
      </c>
      <c r="AY136" s="247" t="s">
        <v>155</v>
      </c>
    </row>
    <row r="137" s="13" customFormat="1">
      <c r="A137" s="13"/>
      <c r="B137" s="248"/>
      <c r="C137" s="249"/>
      <c r="D137" s="233" t="s">
        <v>164</v>
      </c>
      <c r="E137" s="250" t="s">
        <v>1</v>
      </c>
      <c r="F137" s="251" t="s">
        <v>408</v>
      </c>
      <c r="G137" s="249"/>
      <c r="H137" s="252">
        <v>152.13</v>
      </c>
      <c r="I137" s="253"/>
      <c r="J137" s="249"/>
      <c r="K137" s="249"/>
      <c r="L137" s="254"/>
      <c r="M137" s="255"/>
      <c r="N137" s="256"/>
      <c r="O137" s="256"/>
      <c r="P137" s="256"/>
      <c r="Q137" s="256"/>
      <c r="R137" s="256"/>
      <c r="S137" s="256"/>
      <c r="T137" s="25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8" t="s">
        <v>164</v>
      </c>
      <c r="AU137" s="258" t="s">
        <v>84</v>
      </c>
      <c r="AV137" s="13" t="s">
        <v>86</v>
      </c>
      <c r="AW137" s="13" t="s">
        <v>33</v>
      </c>
      <c r="AX137" s="13" t="s">
        <v>84</v>
      </c>
      <c r="AY137" s="258" t="s">
        <v>155</v>
      </c>
    </row>
    <row r="138" s="2" customFormat="1" ht="21.75" customHeight="1">
      <c r="A138" s="37"/>
      <c r="B138" s="38"/>
      <c r="C138" s="220" t="s">
        <v>86</v>
      </c>
      <c r="D138" s="220" t="s">
        <v>156</v>
      </c>
      <c r="E138" s="221" t="s">
        <v>167</v>
      </c>
      <c r="F138" s="222" t="s">
        <v>168</v>
      </c>
      <c r="G138" s="223" t="s">
        <v>159</v>
      </c>
      <c r="H138" s="224">
        <v>152.13</v>
      </c>
      <c r="I138" s="225"/>
      <c r="J138" s="226">
        <f>ROUND(I138*H138,2)</f>
        <v>0</v>
      </c>
      <c r="K138" s="222" t="s">
        <v>160</v>
      </c>
      <c r="L138" s="43"/>
      <c r="M138" s="227" t="s">
        <v>1</v>
      </c>
      <c r="N138" s="228" t="s">
        <v>44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1" t="s">
        <v>161</v>
      </c>
      <c r="AT138" s="231" t="s">
        <v>156</v>
      </c>
      <c r="AU138" s="231" t="s">
        <v>84</v>
      </c>
      <c r="AY138" s="16" t="s">
        <v>155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6" t="s">
        <v>161</v>
      </c>
      <c r="BK138" s="232">
        <f>ROUND(I138*H138,2)</f>
        <v>0</v>
      </c>
      <c r="BL138" s="16" t="s">
        <v>161</v>
      </c>
      <c r="BM138" s="231" t="s">
        <v>169</v>
      </c>
    </row>
    <row r="139" s="2" customFormat="1">
      <c r="A139" s="37"/>
      <c r="B139" s="38"/>
      <c r="C139" s="39"/>
      <c r="D139" s="233" t="s">
        <v>163</v>
      </c>
      <c r="E139" s="39"/>
      <c r="F139" s="234" t="s">
        <v>168</v>
      </c>
      <c r="G139" s="39"/>
      <c r="H139" s="39"/>
      <c r="I139" s="235"/>
      <c r="J139" s="39"/>
      <c r="K139" s="39"/>
      <c r="L139" s="43"/>
      <c r="M139" s="236"/>
      <c r="N139" s="237"/>
      <c r="O139" s="91"/>
      <c r="P139" s="91"/>
      <c r="Q139" s="91"/>
      <c r="R139" s="91"/>
      <c r="S139" s="91"/>
      <c r="T139" s="92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163</v>
      </c>
      <c r="AU139" s="16" t="s">
        <v>84</v>
      </c>
    </row>
    <row r="140" s="2" customFormat="1" ht="21.75" customHeight="1">
      <c r="A140" s="37"/>
      <c r="B140" s="38"/>
      <c r="C140" s="220" t="s">
        <v>94</v>
      </c>
      <c r="D140" s="220" t="s">
        <v>156</v>
      </c>
      <c r="E140" s="221" t="s">
        <v>170</v>
      </c>
      <c r="F140" s="222" t="s">
        <v>171</v>
      </c>
      <c r="G140" s="223" t="s">
        <v>172</v>
      </c>
      <c r="H140" s="224">
        <v>85.099999999999994</v>
      </c>
      <c r="I140" s="225"/>
      <c r="J140" s="226">
        <f>ROUND(I140*H140,2)</f>
        <v>0</v>
      </c>
      <c r="K140" s="222" t="s">
        <v>160</v>
      </c>
      <c r="L140" s="43"/>
      <c r="M140" s="227" t="s">
        <v>1</v>
      </c>
      <c r="N140" s="228" t="s">
        <v>44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1" t="s">
        <v>161</v>
      </c>
      <c r="AT140" s="231" t="s">
        <v>156</v>
      </c>
      <c r="AU140" s="231" t="s">
        <v>84</v>
      </c>
      <c r="AY140" s="16" t="s">
        <v>155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6" t="s">
        <v>161</v>
      </c>
      <c r="BK140" s="232">
        <f>ROUND(I140*H140,2)</f>
        <v>0</v>
      </c>
      <c r="BL140" s="16" t="s">
        <v>161</v>
      </c>
      <c r="BM140" s="231" t="s">
        <v>173</v>
      </c>
    </row>
    <row r="141" s="2" customFormat="1">
      <c r="A141" s="37"/>
      <c r="B141" s="38"/>
      <c r="C141" s="39"/>
      <c r="D141" s="233" t="s">
        <v>163</v>
      </c>
      <c r="E141" s="39"/>
      <c r="F141" s="234" t="s">
        <v>171</v>
      </c>
      <c r="G141" s="39"/>
      <c r="H141" s="39"/>
      <c r="I141" s="235"/>
      <c r="J141" s="39"/>
      <c r="K141" s="39"/>
      <c r="L141" s="43"/>
      <c r="M141" s="236"/>
      <c r="N141" s="237"/>
      <c r="O141" s="91"/>
      <c r="P141" s="91"/>
      <c r="Q141" s="91"/>
      <c r="R141" s="91"/>
      <c r="S141" s="91"/>
      <c r="T141" s="92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163</v>
      </c>
      <c r="AU141" s="16" t="s">
        <v>84</v>
      </c>
    </row>
    <row r="142" s="12" customFormat="1">
      <c r="A142" s="12"/>
      <c r="B142" s="238"/>
      <c r="C142" s="239"/>
      <c r="D142" s="233" t="s">
        <v>164</v>
      </c>
      <c r="E142" s="240" t="s">
        <v>1</v>
      </c>
      <c r="F142" s="241" t="s">
        <v>407</v>
      </c>
      <c r="G142" s="239"/>
      <c r="H142" s="240" t="s">
        <v>1</v>
      </c>
      <c r="I142" s="242"/>
      <c r="J142" s="239"/>
      <c r="K142" s="239"/>
      <c r="L142" s="243"/>
      <c r="M142" s="244"/>
      <c r="N142" s="245"/>
      <c r="O142" s="245"/>
      <c r="P142" s="245"/>
      <c r="Q142" s="245"/>
      <c r="R142" s="245"/>
      <c r="S142" s="245"/>
      <c r="T142" s="246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47" t="s">
        <v>164</v>
      </c>
      <c r="AU142" s="247" t="s">
        <v>84</v>
      </c>
      <c r="AV142" s="12" t="s">
        <v>84</v>
      </c>
      <c r="AW142" s="12" t="s">
        <v>33</v>
      </c>
      <c r="AX142" s="12" t="s">
        <v>77</v>
      </c>
      <c r="AY142" s="247" t="s">
        <v>155</v>
      </c>
    </row>
    <row r="143" s="13" customFormat="1">
      <c r="A143" s="13"/>
      <c r="B143" s="248"/>
      <c r="C143" s="249"/>
      <c r="D143" s="233" t="s">
        <v>164</v>
      </c>
      <c r="E143" s="250" t="s">
        <v>1</v>
      </c>
      <c r="F143" s="251" t="s">
        <v>409</v>
      </c>
      <c r="G143" s="249"/>
      <c r="H143" s="252">
        <v>85.099999999999994</v>
      </c>
      <c r="I143" s="253"/>
      <c r="J143" s="249"/>
      <c r="K143" s="249"/>
      <c r="L143" s="254"/>
      <c r="M143" s="255"/>
      <c r="N143" s="256"/>
      <c r="O143" s="256"/>
      <c r="P143" s="256"/>
      <c r="Q143" s="256"/>
      <c r="R143" s="256"/>
      <c r="S143" s="256"/>
      <c r="T143" s="25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8" t="s">
        <v>164</v>
      </c>
      <c r="AU143" s="258" t="s">
        <v>84</v>
      </c>
      <c r="AV143" s="13" t="s">
        <v>86</v>
      </c>
      <c r="AW143" s="13" t="s">
        <v>33</v>
      </c>
      <c r="AX143" s="13" t="s">
        <v>84</v>
      </c>
      <c r="AY143" s="258" t="s">
        <v>155</v>
      </c>
    </row>
    <row r="144" s="2" customFormat="1" ht="21.75" customHeight="1">
      <c r="A144" s="37"/>
      <c r="B144" s="38"/>
      <c r="C144" s="220" t="s">
        <v>161</v>
      </c>
      <c r="D144" s="220" t="s">
        <v>156</v>
      </c>
      <c r="E144" s="221" t="s">
        <v>176</v>
      </c>
      <c r="F144" s="222" t="s">
        <v>177</v>
      </c>
      <c r="G144" s="223" t="s">
        <v>172</v>
      </c>
      <c r="H144" s="224">
        <v>85.099999999999994</v>
      </c>
      <c r="I144" s="225"/>
      <c r="J144" s="226">
        <f>ROUND(I144*H144,2)</f>
        <v>0</v>
      </c>
      <c r="K144" s="222" t="s">
        <v>160</v>
      </c>
      <c r="L144" s="43"/>
      <c r="M144" s="227" t="s">
        <v>1</v>
      </c>
      <c r="N144" s="228" t="s">
        <v>44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1" t="s">
        <v>161</v>
      </c>
      <c r="AT144" s="231" t="s">
        <v>156</v>
      </c>
      <c r="AU144" s="231" t="s">
        <v>84</v>
      </c>
      <c r="AY144" s="16" t="s">
        <v>155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6" t="s">
        <v>161</v>
      </c>
      <c r="BK144" s="232">
        <f>ROUND(I144*H144,2)</f>
        <v>0</v>
      </c>
      <c r="BL144" s="16" t="s">
        <v>161</v>
      </c>
      <c r="BM144" s="231" t="s">
        <v>178</v>
      </c>
    </row>
    <row r="145" s="2" customFormat="1">
      <c r="A145" s="37"/>
      <c r="B145" s="38"/>
      <c r="C145" s="39"/>
      <c r="D145" s="233" t="s">
        <v>163</v>
      </c>
      <c r="E145" s="39"/>
      <c r="F145" s="234" t="s">
        <v>177</v>
      </c>
      <c r="G145" s="39"/>
      <c r="H145" s="39"/>
      <c r="I145" s="235"/>
      <c r="J145" s="39"/>
      <c r="K145" s="39"/>
      <c r="L145" s="43"/>
      <c r="M145" s="236"/>
      <c r="N145" s="237"/>
      <c r="O145" s="91"/>
      <c r="P145" s="91"/>
      <c r="Q145" s="91"/>
      <c r="R145" s="91"/>
      <c r="S145" s="91"/>
      <c r="T145" s="92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163</v>
      </c>
      <c r="AU145" s="16" t="s">
        <v>84</v>
      </c>
    </row>
    <row r="146" s="2" customFormat="1" ht="16.5" customHeight="1">
      <c r="A146" s="37"/>
      <c r="B146" s="38"/>
      <c r="C146" s="220" t="s">
        <v>179</v>
      </c>
      <c r="D146" s="220" t="s">
        <v>156</v>
      </c>
      <c r="E146" s="221" t="s">
        <v>180</v>
      </c>
      <c r="F146" s="222" t="s">
        <v>181</v>
      </c>
      <c r="G146" s="223" t="s">
        <v>159</v>
      </c>
      <c r="H146" s="224">
        <v>152.13</v>
      </c>
      <c r="I146" s="225"/>
      <c r="J146" s="226">
        <f>ROUND(I146*H146,2)</f>
        <v>0</v>
      </c>
      <c r="K146" s="222" t="s">
        <v>160</v>
      </c>
      <c r="L146" s="43"/>
      <c r="M146" s="227" t="s">
        <v>1</v>
      </c>
      <c r="N146" s="228" t="s">
        <v>44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1" t="s">
        <v>161</v>
      </c>
      <c r="AT146" s="231" t="s">
        <v>156</v>
      </c>
      <c r="AU146" s="231" t="s">
        <v>84</v>
      </c>
      <c r="AY146" s="16" t="s">
        <v>155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6" t="s">
        <v>161</v>
      </c>
      <c r="BK146" s="232">
        <f>ROUND(I146*H146,2)</f>
        <v>0</v>
      </c>
      <c r="BL146" s="16" t="s">
        <v>161</v>
      </c>
      <c r="BM146" s="231" t="s">
        <v>182</v>
      </c>
    </row>
    <row r="147" s="2" customFormat="1">
      <c r="A147" s="37"/>
      <c r="B147" s="38"/>
      <c r="C147" s="39"/>
      <c r="D147" s="233" t="s">
        <v>163</v>
      </c>
      <c r="E147" s="39"/>
      <c r="F147" s="234" t="s">
        <v>181</v>
      </c>
      <c r="G147" s="39"/>
      <c r="H147" s="39"/>
      <c r="I147" s="235"/>
      <c r="J147" s="39"/>
      <c r="K147" s="39"/>
      <c r="L147" s="43"/>
      <c r="M147" s="236"/>
      <c r="N147" s="237"/>
      <c r="O147" s="91"/>
      <c r="P147" s="91"/>
      <c r="Q147" s="91"/>
      <c r="R147" s="91"/>
      <c r="S147" s="91"/>
      <c r="T147" s="92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163</v>
      </c>
      <c r="AU147" s="16" t="s">
        <v>84</v>
      </c>
    </row>
    <row r="148" s="2" customFormat="1" ht="21.75" customHeight="1">
      <c r="A148" s="37"/>
      <c r="B148" s="38"/>
      <c r="C148" s="220" t="s">
        <v>183</v>
      </c>
      <c r="D148" s="220" t="s">
        <v>156</v>
      </c>
      <c r="E148" s="221" t="s">
        <v>184</v>
      </c>
      <c r="F148" s="222" t="s">
        <v>185</v>
      </c>
      <c r="G148" s="223" t="s">
        <v>159</v>
      </c>
      <c r="H148" s="224">
        <v>152.13</v>
      </c>
      <c r="I148" s="225"/>
      <c r="J148" s="226">
        <f>ROUND(I148*H148,2)</f>
        <v>0</v>
      </c>
      <c r="K148" s="222" t="s">
        <v>160</v>
      </c>
      <c r="L148" s="43"/>
      <c r="M148" s="227" t="s">
        <v>1</v>
      </c>
      <c r="N148" s="228" t="s">
        <v>44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1" t="s">
        <v>161</v>
      </c>
      <c r="AT148" s="231" t="s">
        <v>156</v>
      </c>
      <c r="AU148" s="231" t="s">
        <v>84</v>
      </c>
      <c r="AY148" s="16" t="s">
        <v>155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6" t="s">
        <v>161</v>
      </c>
      <c r="BK148" s="232">
        <f>ROUND(I148*H148,2)</f>
        <v>0</v>
      </c>
      <c r="BL148" s="16" t="s">
        <v>161</v>
      </c>
      <c r="BM148" s="231" t="s">
        <v>186</v>
      </c>
    </row>
    <row r="149" s="2" customFormat="1">
      <c r="A149" s="37"/>
      <c r="B149" s="38"/>
      <c r="C149" s="39"/>
      <c r="D149" s="233" t="s">
        <v>163</v>
      </c>
      <c r="E149" s="39"/>
      <c r="F149" s="234" t="s">
        <v>185</v>
      </c>
      <c r="G149" s="39"/>
      <c r="H149" s="39"/>
      <c r="I149" s="235"/>
      <c r="J149" s="39"/>
      <c r="K149" s="39"/>
      <c r="L149" s="43"/>
      <c r="M149" s="236"/>
      <c r="N149" s="237"/>
      <c r="O149" s="91"/>
      <c r="P149" s="91"/>
      <c r="Q149" s="91"/>
      <c r="R149" s="91"/>
      <c r="S149" s="91"/>
      <c r="T149" s="92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163</v>
      </c>
      <c r="AU149" s="16" t="s">
        <v>84</v>
      </c>
    </row>
    <row r="150" s="12" customFormat="1">
      <c r="A150" s="12"/>
      <c r="B150" s="238"/>
      <c r="C150" s="239"/>
      <c r="D150" s="233" t="s">
        <v>164</v>
      </c>
      <c r="E150" s="240" t="s">
        <v>1</v>
      </c>
      <c r="F150" s="241" t="s">
        <v>187</v>
      </c>
      <c r="G150" s="239"/>
      <c r="H150" s="240" t="s">
        <v>1</v>
      </c>
      <c r="I150" s="242"/>
      <c r="J150" s="239"/>
      <c r="K150" s="239"/>
      <c r="L150" s="243"/>
      <c r="M150" s="244"/>
      <c r="N150" s="245"/>
      <c r="O150" s="245"/>
      <c r="P150" s="245"/>
      <c r="Q150" s="245"/>
      <c r="R150" s="245"/>
      <c r="S150" s="245"/>
      <c r="T150" s="246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47" t="s">
        <v>164</v>
      </c>
      <c r="AU150" s="247" t="s">
        <v>84</v>
      </c>
      <c r="AV150" s="12" t="s">
        <v>84</v>
      </c>
      <c r="AW150" s="12" t="s">
        <v>33</v>
      </c>
      <c r="AX150" s="12" t="s">
        <v>77</v>
      </c>
      <c r="AY150" s="247" t="s">
        <v>155</v>
      </c>
    </row>
    <row r="151" s="13" customFormat="1">
      <c r="A151" s="13"/>
      <c r="B151" s="248"/>
      <c r="C151" s="249"/>
      <c r="D151" s="233" t="s">
        <v>164</v>
      </c>
      <c r="E151" s="250" t="s">
        <v>1</v>
      </c>
      <c r="F151" s="251" t="s">
        <v>408</v>
      </c>
      <c r="G151" s="249"/>
      <c r="H151" s="252">
        <v>152.13</v>
      </c>
      <c r="I151" s="253"/>
      <c r="J151" s="249"/>
      <c r="K151" s="249"/>
      <c r="L151" s="254"/>
      <c r="M151" s="255"/>
      <c r="N151" s="256"/>
      <c r="O151" s="256"/>
      <c r="P151" s="256"/>
      <c r="Q151" s="256"/>
      <c r="R151" s="256"/>
      <c r="S151" s="256"/>
      <c r="T151" s="25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8" t="s">
        <v>164</v>
      </c>
      <c r="AU151" s="258" t="s">
        <v>84</v>
      </c>
      <c r="AV151" s="13" t="s">
        <v>86</v>
      </c>
      <c r="AW151" s="13" t="s">
        <v>33</v>
      </c>
      <c r="AX151" s="13" t="s">
        <v>84</v>
      </c>
      <c r="AY151" s="258" t="s">
        <v>155</v>
      </c>
    </row>
    <row r="152" s="2" customFormat="1" ht="21.75" customHeight="1">
      <c r="A152" s="37"/>
      <c r="B152" s="38"/>
      <c r="C152" s="220" t="s">
        <v>188</v>
      </c>
      <c r="D152" s="220" t="s">
        <v>156</v>
      </c>
      <c r="E152" s="221" t="s">
        <v>189</v>
      </c>
      <c r="F152" s="222" t="s">
        <v>190</v>
      </c>
      <c r="G152" s="223" t="s">
        <v>159</v>
      </c>
      <c r="H152" s="224">
        <v>152.13</v>
      </c>
      <c r="I152" s="225"/>
      <c r="J152" s="226">
        <f>ROUND(I152*H152,2)</f>
        <v>0</v>
      </c>
      <c r="K152" s="222" t="s">
        <v>160</v>
      </c>
      <c r="L152" s="43"/>
      <c r="M152" s="227" t="s">
        <v>1</v>
      </c>
      <c r="N152" s="228" t="s">
        <v>44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1" t="s">
        <v>161</v>
      </c>
      <c r="AT152" s="231" t="s">
        <v>156</v>
      </c>
      <c r="AU152" s="231" t="s">
        <v>84</v>
      </c>
      <c r="AY152" s="16" t="s">
        <v>155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6" t="s">
        <v>161</v>
      </c>
      <c r="BK152" s="232">
        <f>ROUND(I152*H152,2)</f>
        <v>0</v>
      </c>
      <c r="BL152" s="16" t="s">
        <v>161</v>
      </c>
      <c r="BM152" s="231" t="s">
        <v>191</v>
      </c>
    </row>
    <row r="153" s="2" customFormat="1">
      <c r="A153" s="37"/>
      <c r="B153" s="38"/>
      <c r="C153" s="39"/>
      <c r="D153" s="233" t="s">
        <v>163</v>
      </c>
      <c r="E153" s="39"/>
      <c r="F153" s="234" t="s">
        <v>190</v>
      </c>
      <c r="G153" s="39"/>
      <c r="H153" s="39"/>
      <c r="I153" s="235"/>
      <c r="J153" s="39"/>
      <c r="K153" s="39"/>
      <c r="L153" s="43"/>
      <c r="M153" s="236"/>
      <c r="N153" s="237"/>
      <c r="O153" s="91"/>
      <c r="P153" s="91"/>
      <c r="Q153" s="91"/>
      <c r="R153" s="91"/>
      <c r="S153" s="91"/>
      <c r="T153" s="92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163</v>
      </c>
      <c r="AU153" s="16" t="s">
        <v>84</v>
      </c>
    </row>
    <row r="154" s="2" customFormat="1" ht="16.5" customHeight="1">
      <c r="A154" s="37"/>
      <c r="B154" s="38"/>
      <c r="C154" s="220" t="s">
        <v>192</v>
      </c>
      <c r="D154" s="220" t="s">
        <v>156</v>
      </c>
      <c r="E154" s="221" t="s">
        <v>193</v>
      </c>
      <c r="F154" s="222" t="s">
        <v>194</v>
      </c>
      <c r="G154" s="223" t="s">
        <v>159</v>
      </c>
      <c r="H154" s="224">
        <v>152.13</v>
      </c>
      <c r="I154" s="225"/>
      <c r="J154" s="226">
        <f>ROUND(I154*H154,2)</f>
        <v>0</v>
      </c>
      <c r="K154" s="222" t="s">
        <v>160</v>
      </c>
      <c r="L154" s="43"/>
      <c r="M154" s="227" t="s">
        <v>1</v>
      </c>
      <c r="N154" s="228" t="s">
        <v>44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1" t="s">
        <v>161</v>
      </c>
      <c r="AT154" s="231" t="s">
        <v>156</v>
      </c>
      <c r="AU154" s="231" t="s">
        <v>84</v>
      </c>
      <c r="AY154" s="16" t="s">
        <v>155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6" t="s">
        <v>161</v>
      </c>
      <c r="BK154" s="232">
        <f>ROUND(I154*H154,2)</f>
        <v>0</v>
      </c>
      <c r="BL154" s="16" t="s">
        <v>161</v>
      </c>
      <c r="BM154" s="231" t="s">
        <v>195</v>
      </c>
    </row>
    <row r="155" s="2" customFormat="1">
      <c r="A155" s="37"/>
      <c r="B155" s="38"/>
      <c r="C155" s="39"/>
      <c r="D155" s="233" t="s">
        <v>163</v>
      </c>
      <c r="E155" s="39"/>
      <c r="F155" s="234" t="s">
        <v>194</v>
      </c>
      <c r="G155" s="39"/>
      <c r="H155" s="39"/>
      <c r="I155" s="235"/>
      <c r="J155" s="39"/>
      <c r="K155" s="39"/>
      <c r="L155" s="43"/>
      <c r="M155" s="236"/>
      <c r="N155" s="237"/>
      <c r="O155" s="91"/>
      <c r="P155" s="91"/>
      <c r="Q155" s="91"/>
      <c r="R155" s="91"/>
      <c r="S155" s="91"/>
      <c r="T155" s="92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163</v>
      </c>
      <c r="AU155" s="16" t="s">
        <v>84</v>
      </c>
    </row>
    <row r="156" s="2" customFormat="1" ht="24.15" customHeight="1">
      <c r="A156" s="37"/>
      <c r="B156" s="38"/>
      <c r="C156" s="220" t="s">
        <v>196</v>
      </c>
      <c r="D156" s="220" t="s">
        <v>156</v>
      </c>
      <c r="E156" s="221" t="s">
        <v>197</v>
      </c>
      <c r="F156" s="222" t="s">
        <v>198</v>
      </c>
      <c r="G156" s="223" t="s">
        <v>159</v>
      </c>
      <c r="H156" s="224">
        <v>93.340000000000003</v>
      </c>
      <c r="I156" s="225"/>
      <c r="J156" s="226">
        <f>ROUND(I156*H156,2)</f>
        <v>0</v>
      </c>
      <c r="K156" s="222" t="s">
        <v>160</v>
      </c>
      <c r="L156" s="43"/>
      <c r="M156" s="227" t="s">
        <v>1</v>
      </c>
      <c r="N156" s="228" t="s">
        <v>44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1" t="s">
        <v>161</v>
      </c>
      <c r="AT156" s="231" t="s">
        <v>156</v>
      </c>
      <c r="AU156" s="231" t="s">
        <v>84</v>
      </c>
      <c r="AY156" s="16" t="s">
        <v>155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6" t="s">
        <v>161</v>
      </c>
      <c r="BK156" s="232">
        <f>ROUND(I156*H156,2)</f>
        <v>0</v>
      </c>
      <c r="BL156" s="16" t="s">
        <v>161</v>
      </c>
      <c r="BM156" s="231" t="s">
        <v>199</v>
      </c>
    </row>
    <row r="157" s="2" customFormat="1">
      <c r="A157" s="37"/>
      <c r="B157" s="38"/>
      <c r="C157" s="39"/>
      <c r="D157" s="233" t="s">
        <v>163</v>
      </c>
      <c r="E157" s="39"/>
      <c r="F157" s="234" t="s">
        <v>198</v>
      </c>
      <c r="G157" s="39"/>
      <c r="H157" s="39"/>
      <c r="I157" s="235"/>
      <c r="J157" s="39"/>
      <c r="K157" s="39"/>
      <c r="L157" s="43"/>
      <c r="M157" s="236"/>
      <c r="N157" s="237"/>
      <c r="O157" s="91"/>
      <c r="P157" s="91"/>
      <c r="Q157" s="91"/>
      <c r="R157" s="91"/>
      <c r="S157" s="91"/>
      <c r="T157" s="92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163</v>
      </c>
      <c r="AU157" s="16" t="s">
        <v>84</v>
      </c>
    </row>
    <row r="158" s="12" customFormat="1">
      <c r="A158" s="12"/>
      <c r="B158" s="238"/>
      <c r="C158" s="239"/>
      <c r="D158" s="233" t="s">
        <v>164</v>
      </c>
      <c r="E158" s="240" t="s">
        <v>1</v>
      </c>
      <c r="F158" s="241" t="s">
        <v>407</v>
      </c>
      <c r="G158" s="239"/>
      <c r="H158" s="240" t="s">
        <v>1</v>
      </c>
      <c r="I158" s="242"/>
      <c r="J158" s="239"/>
      <c r="K158" s="239"/>
      <c r="L158" s="243"/>
      <c r="M158" s="244"/>
      <c r="N158" s="245"/>
      <c r="O158" s="245"/>
      <c r="P158" s="245"/>
      <c r="Q158" s="245"/>
      <c r="R158" s="245"/>
      <c r="S158" s="245"/>
      <c r="T158" s="246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47" t="s">
        <v>164</v>
      </c>
      <c r="AU158" s="247" t="s">
        <v>84</v>
      </c>
      <c r="AV158" s="12" t="s">
        <v>84</v>
      </c>
      <c r="AW158" s="12" t="s">
        <v>33</v>
      </c>
      <c r="AX158" s="12" t="s">
        <v>77</v>
      </c>
      <c r="AY158" s="247" t="s">
        <v>155</v>
      </c>
    </row>
    <row r="159" s="13" customFormat="1">
      <c r="A159" s="13"/>
      <c r="B159" s="248"/>
      <c r="C159" s="249"/>
      <c r="D159" s="233" t="s">
        <v>164</v>
      </c>
      <c r="E159" s="250" t="s">
        <v>1</v>
      </c>
      <c r="F159" s="251" t="s">
        <v>410</v>
      </c>
      <c r="G159" s="249"/>
      <c r="H159" s="252">
        <v>93.340000000000003</v>
      </c>
      <c r="I159" s="253"/>
      <c r="J159" s="249"/>
      <c r="K159" s="249"/>
      <c r="L159" s="254"/>
      <c r="M159" s="255"/>
      <c r="N159" s="256"/>
      <c r="O159" s="256"/>
      <c r="P159" s="256"/>
      <c r="Q159" s="256"/>
      <c r="R159" s="256"/>
      <c r="S159" s="256"/>
      <c r="T159" s="25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8" t="s">
        <v>164</v>
      </c>
      <c r="AU159" s="258" t="s">
        <v>84</v>
      </c>
      <c r="AV159" s="13" t="s">
        <v>86</v>
      </c>
      <c r="AW159" s="13" t="s">
        <v>33</v>
      </c>
      <c r="AX159" s="13" t="s">
        <v>84</v>
      </c>
      <c r="AY159" s="258" t="s">
        <v>155</v>
      </c>
    </row>
    <row r="160" s="2" customFormat="1" ht="24.15" customHeight="1">
      <c r="A160" s="37"/>
      <c r="B160" s="38"/>
      <c r="C160" s="220" t="s">
        <v>201</v>
      </c>
      <c r="D160" s="220" t="s">
        <v>156</v>
      </c>
      <c r="E160" s="221" t="s">
        <v>202</v>
      </c>
      <c r="F160" s="222" t="s">
        <v>203</v>
      </c>
      <c r="G160" s="223" t="s">
        <v>159</v>
      </c>
      <c r="H160" s="224">
        <v>46.210000000000001</v>
      </c>
      <c r="I160" s="225"/>
      <c r="J160" s="226">
        <f>ROUND(I160*H160,2)</f>
        <v>0</v>
      </c>
      <c r="K160" s="222" t="s">
        <v>160</v>
      </c>
      <c r="L160" s="43"/>
      <c r="M160" s="227" t="s">
        <v>1</v>
      </c>
      <c r="N160" s="228" t="s">
        <v>44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1" t="s">
        <v>161</v>
      </c>
      <c r="AT160" s="231" t="s">
        <v>156</v>
      </c>
      <c r="AU160" s="231" t="s">
        <v>84</v>
      </c>
      <c r="AY160" s="16" t="s">
        <v>155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6" t="s">
        <v>161</v>
      </c>
      <c r="BK160" s="232">
        <f>ROUND(I160*H160,2)</f>
        <v>0</v>
      </c>
      <c r="BL160" s="16" t="s">
        <v>161</v>
      </c>
      <c r="BM160" s="231" t="s">
        <v>204</v>
      </c>
    </row>
    <row r="161" s="2" customFormat="1">
      <c r="A161" s="37"/>
      <c r="B161" s="38"/>
      <c r="C161" s="39"/>
      <c r="D161" s="233" t="s">
        <v>163</v>
      </c>
      <c r="E161" s="39"/>
      <c r="F161" s="234" t="s">
        <v>203</v>
      </c>
      <c r="G161" s="39"/>
      <c r="H161" s="39"/>
      <c r="I161" s="235"/>
      <c r="J161" s="39"/>
      <c r="K161" s="39"/>
      <c r="L161" s="43"/>
      <c r="M161" s="236"/>
      <c r="N161" s="237"/>
      <c r="O161" s="91"/>
      <c r="P161" s="91"/>
      <c r="Q161" s="91"/>
      <c r="R161" s="91"/>
      <c r="S161" s="91"/>
      <c r="T161" s="92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163</v>
      </c>
      <c r="AU161" s="16" t="s">
        <v>84</v>
      </c>
    </row>
    <row r="162" s="12" customFormat="1">
      <c r="A162" s="12"/>
      <c r="B162" s="238"/>
      <c r="C162" s="239"/>
      <c r="D162" s="233" t="s">
        <v>164</v>
      </c>
      <c r="E162" s="240" t="s">
        <v>1</v>
      </c>
      <c r="F162" s="241" t="s">
        <v>407</v>
      </c>
      <c r="G162" s="239"/>
      <c r="H162" s="240" t="s">
        <v>1</v>
      </c>
      <c r="I162" s="242"/>
      <c r="J162" s="239"/>
      <c r="K162" s="239"/>
      <c r="L162" s="243"/>
      <c r="M162" s="244"/>
      <c r="N162" s="245"/>
      <c r="O162" s="245"/>
      <c r="P162" s="245"/>
      <c r="Q162" s="245"/>
      <c r="R162" s="245"/>
      <c r="S162" s="245"/>
      <c r="T162" s="246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47" t="s">
        <v>164</v>
      </c>
      <c r="AU162" s="247" t="s">
        <v>84</v>
      </c>
      <c r="AV162" s="12" t="s">
        <v>84</v>
      </c>
      <c r="AW162" s="12" t="s">
        <v>33</v>
      </c>
      <c r="AX162" s="12" t="s">
        <v>77</v>
      </c>
      <c r="AY162" s="247" t="s">
        <v>155</v>
      </c>
    </row>
    <row r="163" s="13" customFormat="1">
      <c r="A163" s="13"/>
      <c r="B163" s="248"/>
      <c r="C163" s="249"/>
      <c r="D163" s="233" t="s">
        <v>164</v>
      </c>
      <c r="E163" s="250" t="s">
        <v>1</v>
      </c>
      <c r="F163" s="251" t="s">
        <v>411</v>
      </c>
      <c r="G163" s="249"/>
      <c r="H163" s="252">
        <v>46.210000000000001</v>
      </c>
      <c r="I163" s="253"/>
      <c r="J163" s="249"/>
      <c r="K163" s="249"/>
      <c r="L163" s="254"/>
      <c r="M163" s="255"/>
      <c r="N163" s="256"/>
      <c r="O163" s="256"/>
      <c r="P163" s="256"/>
      <c r="Q163" s="256"/>
      <c r="R163" s="256"/>
      <c r="S163" s="256"/>
      <c r="T163" s="25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8" t="s">
        <v>164</v>
      </c>
      <c r="AU163" s="258" t="s">
        <v>84</v>
      </c>
      <c r="AV163" s="13" t="s">
        <v>86</v>
      </c>
      <c r="AW163" s="13" t="s">
        <v>33</v>
      </c>
      <c r="AX163" s="13" t="s">
        <v>84</v>
      </c>
      <c r="AY163" s="258" t="s">
        <v>155</v>
      </c>
    </row>
    <row r="164" s="2" customFormat="1" ht="16.5" customHeight="1">
      <c r="A164" s="37"/>
      <c r="B164" s="38"/>
      <c r="C164" s="220" t="s">
        <v>206</v>
      </c>
      <c r="D164" s="220" t="s">
        <v>156</v>
      </c>
      <c r="E164" s="221" t="s">
        <v>207</v>
      </c>
      <c r="F164" s="222" t="s">
        <v>208</v>
      </c>
      <c r="G164" s="223" t="s">
        <v>209</v>
      </c>
      <c r="H164" s="224">
        <v>228.19499999999999</v>
      </c>
      <c r="I164" s="225"/>
      <c r="J164" s="226">
        <f>ROUND(I164*H164,2)</f>
        <v>0</v>
      </c>
      <c r="K164" s="222" t="s">
        <v>160</v>
      </c>
      <c r="L164" s="43"/>
      <c r="M164" s="227" t="s">
        <v>1</v>
      </c>
      <c r="N164" s="228" t="s">
        <v>44</v>
      </c>
      <c r="O164" s="91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1" t="s">
        <v>161</v>
      </c>
      <c r="AT164" s="231" t="s">
        <v>156</v>
      </c>
      <c r="AU164" s="231" t="s">
        <v>84</v>
      </c>
      <c r="AY164" s="16" t="s">
        <v>155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6" t="s">
        <v>161</v>
      </c>
      <c r="BK164" s="232">
        <f>ROUND(I164*H164,2)</f>
        <v>0</v>
      </c>
      <c r="BL164" s="16" t="s">
        <v>161</v>
      </c>
      <c r="BM164" s="231" t="s">
        <v>210</v>
      </c>
    </row>
    <row r="165" s="2" customFormat="1">
      <c r="A165" s="37"/>
      <c r="B165" s="38"/>
      <c r="C165" s="39"/>
      <c r="D165" s="233" t="s">
        <v>163</v>
      </c>
      <c r="E165" s="39"/>
      <c r="F165" s="234" t="s">
        <v>208</v>
      </c>
      <c r="G165" s="39"/>
      <c r="H165" s="39"/>
      <c r="I165" s="235"/>
      <c r="J165" s="39"/>
      <c r="K165" s="39"/>
      <c r="L165" s="43"/>
      <c r="M165" s="236"/>
      <c r="N165" s="237"/>
      <c r="O165" s="91"/>
      <c r="P165" s="91"/>
      <c r="Q165" s="91"/>
      <c r="R165" s="91"/>
      <c r="S165" s="91"/>
      <c r="T165" s="92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163</v>
      </c>
      <c r="AU165" s="16" t="s">
        <v>84</v>
      </c>
    </row>
    <row r="166" s="12" customFormat="1">
      <c r="A166" s="12"/>
      <c r="B166" s="238"/>
      <c r="C166" s="239"/>
      <c r="D166" s="233" t="s">
        <v>164</v>
      </c>
      <c r="E166" s="240" t="s">
        <v>1</v>
      </c>
      <c r="F166" s="241" t="s">
        <v>211</v>
      </c>
      <c r="G166" s="239"/>
      <c r="H166" s="240" t="s">
        <v>1</v>
      </c>
      <c r="I166" s="242"/>
      <c r="J166" s="239"/>
      <c r="K166" s="239"/>
      <c r="L166" s="243"/>
      <c r="M166" s="244"/>
      <c r="N166" s="245"/>
      <c r="O166" s="245"/>
      <c r="P166" s="245"/>
      <c r="Q166" s="245"/>
      <c r="R166" s="245"/>
      <c r="S166" s="245"/>
      <c r="T166" s="246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47" t="s">
        <v>164</v>
      </c>
      <c r="AU166" s="247" t="s">
        <v>84</v>
      </c>
      <c r="AV166" s="12" t="s">
        <v>84</v>
      </c>
      <c r="AW166" s="12" t="s">
        <v>33</v>
      </c>
      <c r="AX166" s="12" t="s">
        <v>77</v>
      </c>
      <c r="AY166" s="247" t="s">
        <v>155</v>
      </c>
    </row>
    <row r="167" s="13" customFormat="1">
      <c r="A167" s="13"/>
      <c r="B167" s="248"/>
      <c r="C167" s="249"/>
      <c r="D167" s="233" t="s">
        <v>164</v>
      </c>
      <c r="E167" s="250" t="s">
        <v>1</v>
      </c>
      <c r="F167" s="251" t="s">
        <v>412</v>
      </c>
      <c r="G167" s="249"/>
      <c r="H167" s="252">
        <v>228.19499999999999</v>
      </c>
      <c r="I167" s="253"/>
      <c r="J167" s="249"/>
      <c r="K167" s="249"/>
      <c r="L167" s="254"/>
      <c r="M167" s="255"/>
      <c r="N167" s="256"/>
      <c r="O167" s="256"/>
      <c r="P167" s="256"/>
      <c r="Q167" s="256"/>
      <c r="R167" s="256"/>
      <c r="S167" s="256"/>
      <c r="T167" s="25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8" t="s">
        <v>164</v>
      </c>
      <c r="AU167" s="258" t="s">
        <v>84</v>
      </c>
      <c r="AV167" s="13" t="s">
        <v>86</v>
      </c>
      <c r="AW167" s="13" t="s">
        <v>33</v>
      </c>
      <c r="AX167" s="13" t="s">
        <v>84</v>
      </c>
      <c r="AY167" s="258" t="s">
        <v>155</v>
      </c>
    </row>
    <row r="168" s="2" customFormat="1" ht="16.5" customHeight="1">
      <c r="A168" s="37"/>
      <c r="B168" s="38"/>
      <c r="C168" s="220" t="s">
        <v>8</v>
      </c>
      <c r="D168" s="220" t="s">
        <v>156</v>
      </c>
      <c r="E168" s="221" t="s">
        <v>213</v>
      </c>
      <c r="F168" s="222" t="s">
        <v>214</v>
      </c>
      <c r="G168" s="223" t="s">
        <v>215</v>
      </c>
      <c r="H168" s="224">
        <v>5</v>
      </c>
      <c r="I168" s="225"/>
      <c r="J168" s="226">
        <f>ROUND(I168*H168,2)</f>
        <v>0</v>
      </c>
      <c r="K168" s="222" t="s">
        <v>160</v>
      </c>
      <c r="L168" s="43"/>
      <c r="M168" s="227" t="s">
        <v>1</v>
      </c>
      <c r="N168" s="228" t="s">
        <v>44</v>
      </c>
      <c r="O168" s="91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1" t="s">
        <v>161</v>
      </c>
      <c r="AT168" s="231" t="s">
        <v>156</v>
      </c>
      <c r="AU168" s="231" t="s">
        <v>84</v>
      </c>
      <c r="AY168" s="16" t="s">
        <v>155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6" t="s">
        <v>161</v>
      </c>
      <c r="BK168" s="232">
        <f>ROUND(I168*H168,2)</f>
        <v>0</v>
      </c>
      <c r="BL168" s="16" t="s">
        <v>161</v>
      </c>
      <c r="BM168" s="231" t="s">
        <v>216</v>
      </c>
    </row>
    <row r="169" s="2" customFormat="1">
      <c r="A169" s="37"/>
      <c r="B169" s="38"/>
      <c r="C169" s="39"/>
      <c r="D169" s="233" t="s">
        <v>163</v>
      </c>
      <c r="E169" s="39"/>
      <c r="F169" s="234" t="s">
        <v>214</v>
      </c>
      <c r="G169" s="39"/>
      <c r="H169" s="39"/>
      <c r="I169" s="235"/>
      <c r="J169" s="39"/>
      <c r="K169" s="39"/>
      <c r="L169" s="43"/>
      <c r="M169" s="236"/>
      <c r="N169" s="237"/>
      <c r="O169" s="91"/>
      <c r="P169" s="91"/>
      <c r="Q169" s="91"/>
      <c r="R169" s="91"/>
      <c r="S169" s="91"/>
      <c r="T169" s="92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163</v>
      </c>
      <c r="AU169" s="16" t="s">
        <v>84</v>
      </c>
    </row>
    <row r="170" s="11" customFormat="1" ht="25.92" customHeight="1">
      <c r="A170" s="11"/>
      <c r="B170" s="206"/>
      <c r="C170" s="207"/>
      <c r="D170" s="208" t="s">
        <v>76</v>
      </c>
      <c r="E170" s="209" t="s">
        <v>86</v>
      </c>
      <c r="F170" s="209" t="s">
        <v>217</v>
      </c>
      <c r="G170" s="207"/>
      <c r="H170" s="207"/>
      <c r="I170" s="210"/>
      <c r="J170" s="211">
        <f>BK170</f>
        <v>0</v>
      </c>
      <c r="K170" s="207"/>
      <c r="L170" s="212"/>
      <c r="M170" s="213"/>
      <c r="N170" s="214"/>
      <c r="O170" s="214"/>
      <c r="P170" s="215">
        <f>SUM(P171:P174)</f>
        <v>0</v>
      </c>
      <c r="Q170" s="214"/>
      <c r="R170" s="215">
        <f>SUM(R171:R174)</f>
        <v>0</v>
      </c>
      <c r="S170" s="214"/>
      <c r="T170" s="216">
        <f>SUM(T171:T174)</f>
        <v>0</v>
      </c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R170" s="217" t="s">
        <v>84</v>
      </c>
      <c r="AT170" s="218" t="s">
        <v>76</v>
      </c>
      <c r="AU170" s="218" t="s">
        <v>77</v>
      </c>
      <c r="AY170" s="217" t="s">
        <v>155</v>
      </c>
      <c r="BK170" s="219">
        <f>SUM(BK171:BK174)</f>
        <v>0</v>
      </c>
    </row>
    <row r="171" s="2" customFormat="1" ht="16.5" customHeight="1">
      <c r="A171" s="37"/>
      <c r="B171" s="38"/>
      <c r="C171" s="220" t="s">
        <v>218</v>
      </c>
      <c r="D171" s="220" t="s">
        <v>156</v>
      </c>
      <c r="E171" s="221" t="s">
        <v>219</v>
      </c>
      <c r="F171" s="222" t="s">
        <v>220</v>
      </c>
      <c r="G171" s="223" t="s">
        <v>159</v>
      </c>
      <c r="H171" s="224">
        <v>0.070000000000000007</v>
      </c>
      <c r="I171" s="225"/>
      <c r="J171" s="226">
        <f>ROUND(I171*H171,2)</f>
        <v>0</v>
      </c>
      <c r="K171" s="222" t="s">
        <v>160</v>
      </c>
      <c r="L171" s="43"/>
      <c r="M171" s="227" t="s">
        <v>1</v>
      </c>
      <c r="N171" s="228" t="s">
        <v>44</v>
      </c>
      <c r="O171" s="91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1" t="s">
        <v>161</v>
      </c>
      <c r="AT171" s="231" t="s">
        <v>156</v>
      </c>
      <c r="AU171" s="231" t="s">
        <v>84</v>
      </c>
      <c r="AY171" s="16" t="s">
        <v>155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6" t="s">
        <v>161</v>
      </c>
      <c r="BK171" s="232">
        <f>ROUND(I171*H171,2)</f>
        <v>0</v>
      </c>
      <c r="BL171" s="16" t="s">
        <v>161</v>
      </c>
      <c r="BM171" s="231" t="s">
        <v>221</v>
      </c>
    </row>
    <row r="172" s="2" customFormat="1">
      <c r="A172" s="37"/>
      <c r="B172" s="38"/>
      <c r="C172" s="39"/>
      <c r="D172" s="233" t="s">
        <v>163</v>
      </c>
      <c r="E172" s="39"/>
      <c r="F172" s="234" t="s">
        <v>220</v>
      </c>
      <c r="G172" s="39"/>
      <c r="H172" s="39"/>
      <c r="I172" s="235"/>
      <c r="J172" s="39"/>
      <c r="K172" s="39"/>
      <c r="L172" s="43"/>
      <c r="M172" s="236"/>
      <c r="N172" s="237"/>
      <c r="O172" s="91"/>
      <c r="P172" s="91"/>
      <c r="Q172" s="91"/>
      <c r="R172" s="91"/>
      <c r="S172" s="91"/>
      <c r="T172" s="92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163</v>
      </c>
      <c r="AU172" s="16" t="s">
        <v>84</v>
      </c>
    </row>
    <row r="173" s="12" customFormat="1">
      <c r="A173" s="12"/>
      <c r="B173" s="238"/>
      <c r="C173" s="239"/>
      <c r="D173" s="233" t="s">
        <v>164</v>
      </c>
      <c r="E173" s="240" t="s">
        <v>1</v>
      </c>
      <c r="F173" s="241" t="s">
        <v>222</v>
      </c>
      <c r="G173" s="239"/>
      <c r="H173" s="240" t="s">
        <v>1</v>
      </c>
      <c r="I173" s="242"/>
      <c r="J173" s="239"/>
      <c r="K173" s="239"/>
      <c r="L173" s="243"/>
      <c r="M173" s="244"/>
      <c r="N173" s="245"/>
      <c r="O173" s="245"/>
      <c r="P173" s="245"/>
      <c r="Q173" s="245"/>
      <c r="R173" s="245"/>
      <c r="S173" s="245"/>
      <c r="T173" s="246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47" t="s">
        <v>164</v>
      </c>
      <c r="AU173" s="247" t="s">
        <v>84</v>
      </c>
      <c r="AV173" s="12" t="s">
        <v>84</v>
      </c>
      <c r="AW173" s="12" t="s">
        <v>33</v>
      </c>
      <c r="AX173" s="12" t="s">
        <v>77</v>
      </c>
      <c r="AY173" s="247" t="s">
        <v>155</v>
      </c>
    </row>
    <row r="174" s="13" customFormat="1">
      <c r="A174" s="13"/>
      <c r="B174" s="248"/>
      <c r="C174" s="249"/>
      <c r="D174" s="233" t="s">
        <v>164</v>
      </c>
      <c r="E174" s="250" t="s">
        <v>1</v>
      </c>
      <c r="F174" s="251" t="s">
        <v>223</v>
      </c>
      <c r="G174" s="249"/>
      <c r="H174" s="252">
        <v>0.070000000000000007</v>
      </c>
      <c r="I174" s="253"/>
      <c r="J174" s="249"/>
      <c r="K174" s="249"/>
      <c r="L174" s="254"/>
      <c r="M174" s="255"/>
      <c r="N174" s="256"/>
      <c r="O174" s="256"/>
      <c r="P174" s="256"/>
      <c r="Q174" s="256"/>
      <c r="R174" s="256"/>
      <c r="S174" s="256"/>
      <c r="T174" s="25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8" t="s">
        <v>164</v>
      </c>
      <c r="AU174" s="258" t="s">
        <v>84</v>
      </c>
      <c r="AV174" s="13" t="s">
        <v>86</v>
      </c>
      <c r="AW174" s="13" t="s">
        <v>33</v>
      </c>
      <c r="AX174" s="13" t="s">
        <v>84</v>
      </c>
      <c r="AY174" s="258" t="s">
        <v>155</v>
      </c>
    </row>
    <row r="175" s="11" customFormat="1" ht="25.92" customHeight="1">
      <c r="A175" s="11"/>
      <c r="B175" s="206"/>
      <c r="C175" s="207"/>
      <c r="D175" s="208" t="s">
        <v>76</v>
      </c>
      <c r="E175" s="209" t="s">
        <v>161</v>
      </c>
      <c r="F175" s="209" t="s">
        <v>224</v>
      </c>
      <c r="G175" s="207"/>
      <c r="H175" s="207"/>
      <c r="I175" s="210"/>
      <c r="J175" s="211">
        <f>BK175</f>
        <v>0</v>
      </c>
      <c r="K175" s="207"/>
      <c r="L175" s="212"/>
      <c r="M175" s="213"/>
      <c r="N175" s="214"/>
      <c r="O175" s="214"/>
      <c r="P175" s="215">
        <f>SUM(P176:P179)</f>
        <v>0</v>
      </c>
      <c r="Q175" s="214"/>
      <c r="R175" s="215">
        <f>SUM(R176:R179)</f>
        <v>0</v>
      </c>
      <c r="S175" s="214"/>
      <c r="T175" s="216">
        <f>SUM(T176:T179)</f>
        <v>0</v>
      </c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R175" s="217" t="s">
        <v>84</v>
      </c>
      <c r="AT175" s="218" t="s">
        <v>76</v>
      </c>
      <c r="AU175" s="218" t="s">
        <v>77</v>
      </c>
      <c r="AY175" s="217" t="s">
        <v>155</v>
      </c>
      <c r="BK175" s="219">
        <f>SUM(BK176:BK179)</f>
        <v>0</v>
      </c>
    </row>
    <row r="176" s="2" customFormat="1" ht="16.5" customHeight="1">
      <c r="A176" s="37"/>
      <c r="B176" s="38"/>
      <c r="C176" s="220" t="s">
        <v>225</v>
      </c>
      <c r="D176" s="220" t="s">
        <v>156</v>
      </c>
      <c r="E176" s="221" t="s">
        <v>226</v>
      </c>
      <c r="F176" s="222" t="s">
        <v>227</v>
      </c>
      <c r="G176" s="223" t="s">
        <v>159</v>
      </c>
      <c r="H176" s="224">
        <v>11.76</v>
      </c>
      <c r="I176" s="225"/>
      <c r="J176" s="226">
        <f>ROUND(I176*H176,2)</f>
        <v>0</v>
      </c>
      <c r="K176" s="222" t="s">
        <v>160</v>
      </c>
      <c r="L176" s="43"/>
      <c r="M176" s="227" t="s">
        <v>1</v>
      </c>
      <c r="N176" s="228" t="s">
        <v>44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1" t="s">
        <v>161</v>
      </c>
      <c r="AT176" s="231" t="s">
        <v>156</v>
      </c>
      <c r="AU176" s="231" t="s">
        <v>84</v>
      </c>
      <c r="AY176" s="16" t="s">
        <v>155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6" t="s">
        <v>161</v>
      </c>
      <c r="BK176" s="232">
        <f>ROUND(I176*H176,2)</f>
        <v>0</v>
      </c>
      <c r="BL176" s="16" t="s">
        <v>161</v>
      </c>
      <c r="BM176" s="231" t="s">
        <v>228</v>
      </c>
    </row>
    <row r="177" s="2" customFormat="1">
      <c r="A177" s="37"/>
      <c r="B177" s="38"/>
      <c r="C177" s="39"/>
      <c r="D177" s="233" t="s">
        <v>163</v>
      </c>
      <c r="E177" s="39"/>
      <c r="F177" s="234" t="s">
        <v>227</v>
      </c>
      <c r="G177" s="39"/>
      <c r="H177" s="39"/>
      <c r="I177" s="235"/>
      <c r="J177" s="39"/>
      <c r="K177" s="39"/>
      <c r="L177" s="43"/>
      <c r="M177" s="236"/>
      <c r="N177" s="237"/>
      <c r="O177" s="91"/>
      <c r="P177" s="91"/>
      <c r="Q177" s="91"/>
      <c r="R177" s="91"/>
      <c r="S177" s="91"/>
      <c r="T177" s="92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163</v>
      </c>
      <c r="AU177" s="16" t="s">
        <v>84</v>
      </c>
    </row>
    <row r="178" s="12" customFormat="1">
      <c r="A178" s="12"/>
      <c r="B178" s="238"/>
      <c r="C178" s="239"/>
      <c r="D178" s="233" t="s">
        <v>164</v>
      </c>
      <c r="E178" s="240" t="s">
        <v>1</v>
      </c>
      <c r="F178" s="241" t="s">
        <v>407</v>
      </c>
      <c r="G178" s="239"/>
      <c r="H178" s="240" t="s">
        <v>1</v>
      </c>
      <c r="I178" s="242"/>
      <c r="J178" s="239"/>
      <c r="K178" s="239"/>
      <c r="L178" s="243"/>
      <c r="M178" s="244"/>
      <c r="N178" s="245"/>
      <c r="O178" s="245"/>
      <c r="P178" s="245"/>
      <c r="Q178" s="245"/>
      <c r="R178" s="245"/>
      <c r="S178" s="245"/>
      <c r="T178" s="246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47" t="s">
        <v>164</v>
      </c>
      <c r="AU178" s="247" t="s">
        <v>84</v>
      </c>
      <c r="AV178" s="12" t="s">
        <v>84</v>
      </c>
      <c r="AW178" s="12" t="s">
        <v>33</v>
      </c>
      <c r="AX178" s="12" t="s">
        <v>77</v>
      </c>
      <c r="AY178" s="247" t="s">
        <v>155</v>
      </c>
    </row>
    <row r="179" s="13" customFormat="1">
      <c r="A179" s="13"/>
      <c r="B179" s="248"/>
      <c r="C179" s="249"/>
      <c r="D179" s="233" t="s">
        <v>164</v>
      </c>
      <c r="E179" s="250" t="s">
        <v>1</v>
      </c>
      <c r="F179" s="251" t="s">
        <v>413</v>
      </c>
      <c r="G179" s="249"/>
      <c r="H179" s="252">
        <v>11.76</v>
      </c>
      <c r="I179" s="253"/>
      <c r="J179" s="249"/>
      <c r="K179" s="249"/>
      <c r="L179" s="254"/>
      <c r="M179" s="255"/>
      <c r="N179" s="256"/>
      <c r="O179" s="256"/>
      <c r="P179" s="256"/>
      <c r="Q179" s="256"/>
      <c r="R179" s="256"/>
      <c r="S179" s="256"/>
      <c r="T179" s="25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8" t="s">
        <v>164</v>
      </c>
      <c r="AU179" s="258" t="s">
        <v>84</v>
      </c>
      <c r="AV179" s="13" t="s">
        <v>86</v>
      </c>
      <c r="AW179" s="13" t="s">
        <v>33</v>
      </c>
      <c r="AX179" s="13" t="s">
        <v>84</v>
      </c>
      <c r="AY179" s="258" t="s">
        <v>155</v>
      </c>
    </row>
    <row r="180" s="11" customFormat="1" ht="25.92" customHeight="1">
      <c r="A180" s="11"/>
      <c r="B180" s="206"/>
      <c r="C180" s="207"/>
      <c r="D180" s="208" t="s">
        <v>76</v>
      </c>
      <c r="E180" s="209" t="s">
        <v>179</v>
      </c>
      <c r="F180" s="209" t="s">
        <v>414</v>
      </c>
      <c r="G180" s="207"/>
      <c r="H180" s="207"/>
      <c r="I180" s="210"/>
      <c r="J180" s="211">
        <f>BK180</f>
        <v>0</v>
      </c>
      <c r="K180" s="207"/>
      <c r="L180" s="212"/>
      <c r="M180" s="213"/>
      <c r="N180" s="214"/>
      <c r="O180" s="214"/>
      <c r="P180" s="215">
        <f>SUM(P181:P209)</f>
        <v>0</v>
      </c>
      <c r="Q180" s="214"/>
      <c r="R180" s="215">
        <f>SUM(R181:R209)</f>
        <v>0</v>
      </c>
      <c r="S180" s="214"/>
      <c r="T180" s="216">
        <f>SUM(T181:T209)</f>
        <v>0</v>
      </c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R180" s="217" t="s">
        <v>84</v>
      </c>
      <c r="AT180" s="218" t="s">
        <v>76</v>
      </c>
      <c r="AU180" s="218" t="s">
        <v>77</v>
      </c>
      <c r="AY180" s="217" t="s">
        <v>155</v>
      </c>
      <c r="BK180" s="219">
        <f>SUM(BK181:BK209)</f>
        <v>0</v>
      </c>
    </row>
    <row r="181" s="2" customFormat="1" ht="24.15" customHeight="1">
      <c r="A181" s="37"/>
      <c r="B181" s="38"/>
      <c r="C181" s="220" t="s">
        <v>231</v>
      </c>
      <c r="D181" s="220" t="s">
        <v>156</v>
      </c>
      <c r="E181" s="221" t="s">
        <v>415</v>
      </c>
      <c r="F181" s="222" t="s">
        <v>416</v>
      </c>
      <c r="G181" s="223" t="s">
        <v>172</v>
      </c>
      <c r="H181" s="224">
        <v>4.7999999999999998</v>
      </c>
      <c r="I181" s="225"/>
      <c r="J181" s="226">
        <f>ROUND(I181*H181,2)</f>
        <v>0</v>
      </c>
      <c r="K181" s="222" t="s">
        <v>160</v>
      </c>
      <c r="L181" s="43"/>
      <c r="M181" s="227" t="s">
        <v>1</v>
      </c>
      <c r="N181" s="228" t="s">
        <v>44</v>
      </c>
      <c r="O181" s="91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1" t="s">
        <v>161</v>
      </c>
      <c r="AT181" s="231" t="s">
        <v>156</v>
      </c>
      <c r="AU181" s="231" t="s">
        <v>84</v>
      </c>
      <c r="AY181" s="16" t="s">
        <v>155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6" t="s">
        <v>161</v>
      </c>
      <c r="BK181" s="232">
        <f>ROUND(I181*H181,2)</f>
        <v>0</v>
      </c>
      <c r="BL181" s="16" t="s">
        <v>161</v>
      </c>
      <c r="BM181" s="231" t="s">
        <v>417</v>
      </c>
    </row>
    <row r="182" s="2" customFormat="1">
      <c r="A182" s="37"/>
      <c r="B182" s="38"/>
      <c r="C182" s="39"/>
      <c r="D182" s="233" t="s">
        <v>163</v>
      </c>
      <c r="E182" s="39"/>
      <c r="F182" s="234" t="s">
        <v>416</v>
      </c>
      <c r="G182" s="39"/>
      <c r="H182" s="39"/>
      <c r="I182" s="235"/>
      <c r="J182" s="39"/>
      <c r="K182" s="39"/>
      <c r="L182" s="43"/>
      <c r="M182" s="236"/>
      <c r="N182" s="237"/>
      <c r="O182" s="91"/>
      <c r="P182" s="91"/>
      <c r="Q182" s="91"/>
      <c r="R182" s="91"/>
      <c r="S182" s="91"/>
      <c r="T182" s="92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163</v>
      </c>
      <c r="AU182" s="16" t="s">
        <v>84</v>
      </c>
    </row>
    <row r="183" s="12" customFormat="1">
      <c r="A183" s="12"/>
      <c r="B183" s="238"/>
      <c r="C183" s="239"/>
      <c r="D183" s="233" t="s">
        <v>164</v>
      </c>
      <c r="E183" s="240" t="s">
        <v>1</v>
      </c>
      <c r="F183" s="241" t="s">
        <v>418</v>
      </c>
      <c r="G183" s="239"/>
      <c r="H183" s="240" t="s">
        <v>1</v>
      </c>
      <c r="I183" s="242"/>
      <c r="J183" s="239"/>
      <c r="K183" s="239"/>
      <c r="L183" s="243"/>
      <c r="M183" s="244"/>
      <c r="N183" s="245"/>
      <c r="O183" s="245"/>
      <c r="P183" s="245"/>
      <c r="Q183" s="245"/>
      <c r="R183" s="245"/>
      <c r="S183" s="245"/>
      <c r="T183" s="246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47" t="s">
        <v>164</v>
      </c>
      <c r="AU183" s="247" t="s">
        <v>84</v>
      </c>
      <c r="AV183" s="12" t="s">
        <v>84</v>
      </c>
      <c r="AW183" s="12" t="s">
        <v>33</v>
      </c>
      <c r="AX183" s="12" t="s">
        <v>77</v>
      </c>
      <c r="AY183" s="247" t="s">
        <v>155</v>
      </c>
    </row>
    <row r="184" s="13" customFormat="1">
      <c r="A184" s="13"/>
      <c r="B184" s="248"/>
      <c r="C184" s="249"/>
      <c r="D184" s="233" t="s">
        <v>164</v>
      </c>
      <c r="E184" s="250" t="s">
        <v>1</v>
      </c>
      <c r="F184" s="251" t="s">
        <v>419</v>
      </c>
      <c r="G184" s="249"/>
      <c r="H184" s="252">
        <v>4.7999999999999998</v>
      </c>
      <c r="I184" s="253"/>
      <c r="J184" s="249"/>
      <c r="K184" s="249"/>
      <c r="L184" s="254"/>
      <c r="M184" s="255"/>
      <c r="N184" s="256"/>
      <c r="O184" s="256"/>
      <c r="P184" s="256"/>
      <c r="Q184" s="256"/>
      <c r="R184" s="256"/>
      <c r="S184" s="256"/>
      <c r="T184" s="25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8" t="s">
        <v>164</v>
      </c>
      <c r="AU184" s="258" t="s">
        <v>84</v>
      </c>
      <c r="AV184" s="13" t="s">
        <v>86</v>
      </c>
      <c r="AW184" s="13" t="s">
        <v>33</v>
      </c>
      <c r="AX184" s="13" t="s">
        <v>84</v>
      </c>
      <c r="AY184" s="258" t="s">
        <v>155</v>
      </c>
    </row>
    <row r="185" s="2" customFormat="1" ht="21.75" customHeight="1">
      <c r="A185" s="37"/>
      <c r="B185" s="38"/>
      <c r="C185" s="220" t="s">
        <v>236</v>
      </c>
      <c r="D185" s="220" t="s">
        <v>156</v>
      </c>
      <c r="E185" s="221" t="s">
        <v>420</v>
      </c>
      <c r="F185" s="222" t="s">
        <v>421</v>
      </c>
      <c r="G185" s="223" t="s">
        <v>172</v>
      </c>
      <c r="H185" s="224">
        <v>16</v>
      </c>
      <c r="I185" s="225"/>
      <c r="J185" s="226">
        <f>ROUND(I185*H185,2)</f>
        <v>0</v>
      </c>
      <c r="K185" s="222" t="s">
        <v>160</v>
      </c>
      <c r="L185" s="43"/>
      <c r="M185" s="227" t="s">
        <v>1</v>
      </c>
      <c r="N185" s="228" t="s">
        <v>44</v>
      </c>
      <c r="O185" s="91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1" t="s">
        <v>161</v>
      </c>
      <c r="AT185" s="231" t="s">
        <v>156</v>
      </c>
      <c r="AU185" s="231" t="s">
        <v>84</v>
      </c>
      <c r="AY185" s="16" t="s">
        <v>155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6" t="s">
        <v>161</v>
      </c>
      <c r="BK185" s="232">
        <f>ROUND(I185*H185,2)</f>
        <v>0</v>
      </c>
      <c r="BL185" s="16" t="s">
        <v>161</v>
      </c>
      <c r="BM185" s="231" t="s">
        <v>422</v>
      </c>
    </row>
    <row r="186" s="2" customFormat="1">
      <c r="A186" s="37"/>
      <c r="B186" s="38"/>
      <c r="C186" s="39"/>
      <c r="D186" s="233" t="s">
        <v>163</v>
      </c>
      <c r="E186" s="39"/>
      <c r="F186" s="234" t="s">
        <v>421</v>
      </c>
      <c r="G186" s="39"/>
      <c r="H186" s="39"/>
      <c r="I186" s="235"/>
      <c r="J186" s="39"/>
      <c r="K186" s="39"/>
      <c r="L186" s="43"/>
      <c r="M186" s="236"/>
      <c r="N186" s="237"/>
      <c r="O186" s="91"/>
      <c r="P186" s="91"/>
      <c r="Q186" s="91"/>
      <c r="R186" s="91"/>
      <c r="S186" s="91"/>
      <c r="T186" s="92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163</v>
      </c>
      <c r="AU186" s="16" t="s">
        <v>84</v>
      </c>
    </row>
    <row r="187" s="12" customFormat="1">
      <c r="A187" s="12"/>
      <c r="B187" s="238"/>
      <c r="C187" s="239"/>
      <c r="D187" s="233" t="s">
        <v>164</v>
      </c>
      <c r="E187" s="240" t="s">
        <v>1</v>
      </c>
      <c r="F187" s="241" t="s">
        <v>423</v>
      </c>
      <c r="G187" s="239"/>
      <c r="H187" s="240" t="s">
        <v>1</v>
      </c>
      <c r="I187" s="242"/>
      <c r="J187" s="239"/>
      <c r="K187" s="239"/>
      <c r="L187" s="243"/>
      <c r="M187" s="244"/>
      <c r="N187" s="245"/>
      <c r="O187" s="245"/>
      <c r="P187" s="245"/>
      <c r="Q187" s="245"/>
      <c r="R187" s="245"/>
      <c r="S187" s="245"/>
      <c r="T187" s="246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247" t="s">
        <v>164</v>
      </c>
      <c r="AU187" s="247" t="s">
        <v>84</v>
      </c>
      <c r="AV187" s="12" t="s">
        <v>84</v>
      </c>
      <c r="AW187" s="12" t="s">
        <v>33</v>
      </c>
      <c r="AX187" s="12" t="s">
        <v>77</v>
      </c>
      <c r="AY187" s="247" t="s">
        <v>155</v>
      </c>
    </row>
    <row r="188" s="13" customFormat="1">
      <c r="A188" s="13"/>
      <c r="B188" s="248"/>
      <c r="C188" s="249"/>
      <c r="D188" s="233" t="s">
        <v>164</v>
      </c>
      <c r="E188" s="250" t="s">
        <v>1</v>
      </c>
      <c r="F188" s="251" t="s">
        <v>424</v>
      </c>
      <c r="G188" s="249"/>
      <c r="H188" s="252">
        <v>16</v>
      </c>
      <c r="I188" s="253"/>
      <c r="J188" s="249"/>
      <c r="K188" s="249"/>
      <c r="L188" s="254"/>
      <c r="M188" s="255"/>
      <c r="N188" s="256"/>
      <c r="O188" s="256"/>
      <c r="P188" s="256"/>
      <c r="Q188" s="256"/>
      <c r="R188" s="256"/>
      <c r="S188" s="256"/>
      <c r="T188" s="25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8" t="s">
        <v>164</v>
      </c>
      <c r="AU188" s="258" t="s">
        <v>84</v>
      </c>
      <c r="AV188" s="13" t="s">
        <v>86</v>
      </c>
      <c r="AW188" s="13" t="s">
        <v>33</v>
      </c>
      <c r="AX188" s="13" t="s">
        <v>77</v>
      </c>
      <c r="AY188" s="258" t="s">
        <v>155</v>
      </c>
    </row>
    <row r="189" s="14" customFormat="1">
      <c r="A189" s="14"/>
      <c r="B189" s="259"/>
      <c r="C189" s="260"/>
      <c r="D189" s="233" t="s">
        <v>164</v>
      </c>
      <c r="E189" s="261" t="s">
        <v>1</v>
      </c>
      <c r="F189" s="262" t="s">
        <v>243</v>
      </c>
      <c r="G189" s="260"/>
      <c r="H189" s="263">
        <v>16</v>
      </c>
      <c r="I189" s="264"/>
      <c r="J189" s="260"/>
      <c r="K189" s="260"/>
      <c r="L189" s="265"/>
      <c r="M189" s="266"/>
      <c r="N189" s="267"/>
      <c r="O189" s="267"/>
      <c r="P189" s="267"/>
      <c r="Q189" s="267"/>
      <c r="R189" s="267"/>
      <c r="S189" s="267"/>
      <c r="T189" s="26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9" t="s">
        <v>164</v>
      </c>
      <c r="AU189" s="269" t="s">
        <v>84</v>
      </c>
      <c r="AV189" s="14" t="s">
        <v>161</v>
      </c>
      <c r="AW189" s="14" t="s">
        <v>33</v>
      </c>
      <c r="AX189" s="14" t="s">
        <v>84</v>
      </c>
      <c r="AY189" s="269" t="s">
        <v>155</v>
      </c>
    </row>
    <row r="190" s="2" customFormat="1" ht="21.75" customHeight="1">
      <c r="A190" s="37"/>
      <c r="B190" s="38"/>
      <c r="C190" s="220" t="s">
        <v>244</v>
      </c>
      <c r="D190" s="220" t="s">
        <v>156</v>
      </c>
      <c r="E190" s="221" t="s">
        <v>425</v>
      </c>
      <c r="F190" s="222" t="s">
        <v>426</v>
      </c>
      <c r="G190" s="223" t="s">
        <v>172</v>
      </c>
      <c r="H190" s="224">
        <v>16</v>
      </c>
      <c r="I190" s="225"/>
      <c r="J190" s="226">
        <f>ROUND(I190*H190,2)</f>
        <v>0</v>
      </c>
      <c r="K190" s="222" t="s">
        <v>160</v>
      </c>
      <c r="L190" s="43"/>
      <c r="M190" s="227" t="s">
        <v>1</v>
      </c>
      <c r="N190" s="228" t="s">
        <v>44</v>
      </c>
      <c r="O190" s="91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1" t="s">
        <v>161</v>
      </c>
      <c r="AT190" s="231" t="s">
        <v>156</v>
      </c>
      <c r="AU190" s="231" t="s">
        <v>84</v>
      </c>
      <c r="AY190" s="16" t="s">
        <v>155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6" t="s">
        <v>161</v>
      </c>
      <c r="BK190" s="232">
        <f>ROUND(I190*H190,2)</f>
        <v>0</v>
      </c>
      <c r="BL190" s="16" t="s">
        <v>161</v>
      </c>
      <c r="BM190" s="231" t="s">
        <v>427</v>
      </c>
    </row>
    <row r="191" s="2" customFormat="1">
      <c r="A191" s="37"/>
      <c r="B191" s="38"/>
      <c r="C191" s="39"/>
      <c r="D191" s="233" t="s">
        <v>163</v>
      </c>
      <c r="E191" s="39"/>
      <c r="F191" s="234" t="s">
        <v>426</v>
      </c>
      <c r="G191" s="39"/>
      <c r="H191" s="39"/>
      <c r="I191" s="235"/>
      <c r="J191" s="39"/>
      <c r="K191" s="39"/>
      <c r="L191" s="43"/>
      <c r="M191" s="236"/>
      <c r="N191" s="237"/>
      <c r="O191" s="91"/>
      <c r="P191" s="91"/>
      <c r="Q191" s="91"/>
      <c r="R191" s="91"/>
      <c r="S191" s="91"/>
      <c r="T191" s="92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163</v>
      </c>
      <c r="AU191" s="16" t="s">
        <v>84</v>
      </c>
    </row>
    <row r="192" s="2" customFormat="1" ht="21.75" customHeight="1">
      <c r="A192" s="37"/>
      <c r="B192" s="38"/>
      <c r="C192" s="220" t="s">
        <v>248</v>
      </c>
      <c r="D192" s="220" t="s">
        <v>156</v>
      </c>
      <c r="E192" s="221" t="s">
        <v>428</v>
      </c>
      <c r="F192" s="222" t="s">
        <v>429</v>
      </c>
      <c r="G192" s="223" t="s">
        <v>172</v>
      </c>
      <c r="H192" s="224">
        <v>2</v>
      </c>
      <c r="I192" s="225"/>
      <c r="J192" s="226">
        <f>ROUND(I192*H192,2)</f>
        <v>0</v>
      </c>
      <c r="K192" s="222" t="s">
        <v>160</v>
      </c>
      <c r="L192" s="43"/>
      <c r="M192" s="227" t="s">
        <v>1</v>
      </c>
      <c r="N192" s="228" t="s">
        <v>44</v>
      </c>
      <c r="O192" s="91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1" t="s">
        <v>161</v>
      </c>
      <c r="AT192" s="231" t="s">
        <v>156</v>
      </c>
      <c r="AU192" s="231" t="s">
        <v>84</v>
      </c>
      <c r="AY192" s="16" t="s">
        <v>155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6" t="s">
        <v>161</v>
      </c>
      <c r="BK192" s="232">
        <f>ROUND(I192*H192,2)</f>
        <v>0</v>
      </c>
      <c r="BL192" s="16" t="s">
        <v>161</v>
      </c>
      <c r="BM192" s="231" t="s">
        <v>430</v>
      </c>
    </row>
    <row r="193" s="2" customFormat="1">
      <c r="A193" s="37"/>
      <c r="B193" s="38"/>
      <c r="C193" s="39"/>
      <c r="D193" s="233" t="s">
        <v>163</v>
      </c>
      <c r="E193" s="39"/>
      <c r="F193" s="234" t="s">
        <v>429</v>
      </c>
      <c r="G193" s="39"/>
      <c r="H193" s="39"/>
      <c r="I193" s="235"/>
      <c r="J193" s="39"/>
      <c r="K193" s="39"/>
      <c r="L193" s="43"/>
      <c r="M193" s="236"/>
      <c r="N193" s="237"/>
      <c r="O193" s="91"/>
      <c r="P193" s="91"/>
      <c r="Q193" s="91"/>
      <c r="R193" s="91"/>
      <c r="S193" s="91"/>
      <c r="T193" s="92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163</v>
      </c>
      <c r="AU193" s="16" t="s">
        <v>84</v>
      </c>
    </row>
    <row r="194" s="12" customFormat="1">
      <c r="A194" s="12"/>
      <c r="B194" s="238"/>
      <c r="C194" s="239"/>
      <c r="D194" s="233" t="s">
        <v>164</v>
      </c>
      <c r="E194" s="240" t="s">
        <v>1</v>
      </c>
      <c r="F194" s="241" t="s">
        <v>423</v>
      </c>
      <c r="G194" s="239"/>
      <c r="H194" s="240" t="s">
        <v>1</v>
      </c>
      <c r="I194" s="242"/>
      <c r="J194" s="239"/>
      <c r="K194" s="239"/>
      <c r="L194" s="243"/>
      <c r="M194" s="244"/>
      <c r="N194" s="245"/>
      <c r="O194" s="245"/>
      <c r="P194" s="245"/>
      <c r="Q194" s="245"/>
      <c r="R194" s="245"/>
      <c r="S194" s="245"/>
      <c r="T194" s="246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47" t="s">
        <v>164</v>
      </c>
      <c r="AU194" s="247" t="s">
        <v>84</v>
      </c>
      <c r="AV194" s="12" t="s">
        <v>84</v>
      </c>
      <c r="AW194" s="12" t="s">
        <v>33</v>
      </c>
      <c r="AX194" s="12" t="s">
        <v>77</v>
      </c>
      <c r="AY194" s="247" t="s">
        <v>155</v>
      </c>
    </row>
    <row r="195" s="13" customFormat="1">
      <c r="A195" s="13"/>
      <c r="B195" s="248"/>
      <c r="C195" s="249"/>
      <c r="D195" s="233" t="s">
        <v>164</v>
      </c>
      <c r="E195" s="250" t="s">
        <v>1</v>
      </c>
      <c r="F195" s="251" t="s">
        <v>431</v>
      </c>
      <c r="G195" s="249"/>
      <c r="H195" s="252">
        <v>2</v>
      </c>
      <c r="I195" s="253"/>
      <c r="J195" s="249"/>
      <c r="K195" s="249"/>
      <c r="L195" s="254"/>
      <c r="M195" s="255"/>
      <c r="N195" s="256"/>
      <c r="O195" s="256"/>
      <c r="P195" s="256"/>
      <c r="Q195" s="256"/>
      <c r="R195" s="256"/>
      <c r="S195" s="256"/>
      <c r="T195" s="25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8" t="s">
        <v>164</v>
      </c>
      <c r="AU195" s="258" t="s">
        <v>84</v>
      </c>
      <c r="AV195" s="13" t="s">
        <v>86</v>
      </c>
      <c r="AW195" s="13" t="s">
        <v>33</v>
      </c>
      <c r="AX195" s="13" t="s">
        <v>77</v>
      </c>
      <c r="AY195" s="258" t="s">
        <v>155</v>
      </c>
    </row>
    <row r="196" s="14" customFormat="1">
      <c r="A196" s="14"/>
      <c r="B196" s="259"/>
      <c r="C196" s="260"/>
      <c r="D196" s="233" t="s">
        <v>164</v>
      </c>
      <c r="E196" s="261" t="s">
        <v>1</v>
      </c>
      <c r="F196" s="262" t="s">
        <v>243</v>
      </c>
      <c r="G196" s="260"/>
      <c r="H196" s="263">
        <v>2</v>
      </c>
      <c r="I196" s="264"/>
      <c r="J196" s="260"/>
      <c r="K196" s="260"/>
      <c r="L196" s="265"/>
      <c r="M196" s="266"/>
      <c r="N196" s="267"/>
      <c r="O196" s="267"/>
      <c r="P196" s="267"/>
      <c r="Q196" s="267"/>
      <c r="R196" s="267"/>
      <c r="S196" s="267"/>
      <c r="T196" s="26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9" t="s">
        <v>164</v>
      </c>
      <c r="AU196" s="269" t="s">
        <v>84</v>
      </c>
      <c r="AV196" s="14" t="s">
        <v>161</v>
      </c>
      <c r="AW196" s="14" t="s">
        <v>33</v>
      </c>
      <c r="AX196" s="14" t="s">
        <v>84</v>
      </c>
      <c r="AY196" s="269" t="s">
        <v>155</v>
      </c>
    </row>
    <row r="197" s="2" customFormat="1" ht="16.5" customHeight="1">
      <c r="A197" s="37"/>
      <c r="B197" s="38"/>
      <c r="C197" s="220" t="s">
        <v>252</v>
      </c>
      <c r="D197" s="220" t="s">
        <v>156</v>
      </c>
      <c r="E197" s="221" t="s">
        <v>432</v>
      </c>
      <c r="F197" s="222" t="s">
        <v>433</v>
      </c>
      <c r="G197" s="223" t="s">
        <v>172</v>
      </c>
      <c r="H197" s="224">
        <v>2</v>
      </c>
      <c r="I197" s="225"/>
      <c r="J197" s="226">
        <f>ROUND(I197*H197,2)</f>
        <v>0</v>
      </c>
      <c r="K197" s="222" t="s">
        <v>160</v>
      </c>
      <c r="L197" s="43"/>
      <c r="M197" s="227" t="s">
        <v>1</v>
      </c>
      <c r="N197" s="228" t="s">
        <v>44</v>
      </c>
      <c r="O197" s="91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1" t="s">
        <v>161</v>
      </c>
      <c r="AT197" s="231" t="s">
        <v>156</v>
      </c>
      <c r="AU197" s="231" t="s">
        <v>84</v>
      </c>
      <c r="AY197" s="16" t="s">
        <v>155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6" t="s">
        <v>161</v>
      </c>
      <c r="BK197" s="232">
        <f>ROUND(I197*H197,2)</f>
        <v>0</v>
      </c>
      <c r="BL197" s="16" t="s">
        <v>161</v>
      </c>
      <c r="BM197" s="231" t="s">
        <v>434</v>
      </c>
    </row>
    <row r="198" s="2" customFormat="1">
      <c r="A198" s="37"/>
      <c r="B198" s="38"/>
      <c r="C198" s="39"/>
      <c r="D198" s="233" t="s">
        <v>163</v>
      </c>
      <c r="E198" s="39"/>
      <c r="F198" s="234" t="s">
        <v>433</v>
      </c>
      <c r="G198" s="39"/>
      <c r="H198" s="39"/>
      <c r="I198" s="235"/>
      <c r="J198" s="39"/>
      <c r="K198" s="39"/>
      <c r="L198" s="43"/>
      <c r="M198" s="236"/>
      <c r="N198" s="237"/>
      <c r="O198" s="91"/>
      <c r="P198" s="91"/>
      <c r="Q198" s="91"/>
      <c r="R198" s="91"/>
      <c r="S198" s="91"/>
      <c r="T198" s="92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163</v>
      </c>
      <c r="AU198" s="16" t="s">
        <v>84</v>
      </c>
    </row>
    <row r="199" s="2" customFormat="1" ht="21.75" customHeight="1">
      <c r="A199" s="37"/>
      <c r="B199" s="38"/>
      <c r="C199" s="220" t="s">
        <v>257</v>
      </c>
      <c r="D199" s="220" t="s">
        <v>156</v>
      </c>
      <c r="E199" s="221" t="s">
        <v>435</v>
      </c>
      <c r="F199" s="222" t="s">
        <v>436</v>
      </c>
      <c r="G199" s="223" t="s">
        <v>172</v>
      </c>
      <c r="H199" s="224">
        <v>2</v>
      </c>
      <c r="I199" s="225"/>
      <c r="J199" s="226">
        <f>ROUND(I199*H199,2)</f>
        <v>0</v>
      </c>
      <c r="K199" s="222" t="s">
        <v>160</v>
      </c>
      <c r="L199" s="43"/>
      <c r="M199" s="227" t="s">
        <v>1</v>
      </c>
      <c r="N199" s="228" t="s">
        <v>44</v>
      </c>
      <c r="O199" s="91"/>
      <c r="P199" s="229">
        <f>O199*H199</f>
        <v>0</v>
      </c>
      <c r="Q199" s="229">
        <v>0</v>
      </c>
      <c r="R199" s="229">
        <f>Q199*H199</f>
        <v>0</v>
      </c>
      <c r="S199" s="229">
        <v>0</v>
      </c>
      <c r="T199" s="230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1" t="s">
        <v>161</v>
      </c>
      <c r="AT199" s="231" t="s">
        <v>156</v>
      </c>
      <c r="AU199" s="231" t="s">
        <v>84</v>
      </c>
      <c r="AY199" s="16" t="s">
        <v>155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6" t="s">
        <v>161</v>
      </c>
      <c r="BK199" s="232">
        <f>ROUND(I199*H199,2)</f>
        <v>0</v>
      </c>
      <c r="BL199" s="16" t="s">
        <v>161</v>
      </c>
      <c r="BM199" s="231" t="s">
        <v>437</v>
      </c>
    </row>
    <row r="200" s="2" customFormat="1">
      <c r="A200" s="37"/>
      <c r="B200" s="38"/>
      <c r="C200" s="39"/>
      <c r="D200" s="233" t="s">
        <v>163</v>
      </c>
      <c r="E200" s="39"/>
      <c r="F200" s="234" t="s">
        <v>436</v>
      </c>
      <c r="G200" s="39"/>
      <c r="H200" s="39"/>
      <c r="I200" s="235"/>
      <c r="J200" s="39"/>
      <c r="K200" s="39"/>
      <c r="L200" s="43"/>
      <c r="M200" s="236"/>
      <c r="N200" s="237"/>
      <c r="O200" s="91"/>
      <c r="P200" s="91"/>
      <c r="Q200" s="91"/>
      <c r="R200" s="91"/>
      <c r="S200" s="91"/>
      <c r="T200" s="92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163</v>
      </c>
      <c r="AU200" s="16" t="s">
        <v>84</v>
      </c>
    </row>
    <row r="201" s="2" customFormat="1" ht="16.5" customHeight="1">
      <c r="A201" s="37"/>
      <c r="B201" s="38"/>
      <c r="C201" s="220" t="s">
        <v>7</v>
      </c>
      <c r="D201" s="220" t="s">
        <v>156</v>
      </c>
      <c r="E201" s="221" t="s">
        <v>438</v>
      </c>
      <c r="F201" s="222" t="s">
        <v>439</v>
      </c>
      <c r="G201" s="223" t="s">
        <v>172</v>
      </c>
      <c r="H201" s="224">
        <v>2</v>
      </c>
      <c r="I201" s="225"/>
      <c r="J201" s="226">
        <f>ROUND(I201*H201,2)</f>
        <v>0</v>
      </c>
      <c r="K201" s="222" t="s">
        <v>160</v>
      </c>
      <c r="L201" s="43"/>
      <c r="M201" s="227" t="s">
        <v>1</v>
      </c>
      <c r="N201" s="228" t="s">
        <v>44</v>
      </c>
      <c r="O201" s="91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1" t="s">
        <v>161</v>
      </c>
      <c r="AT201" s="231" t="s">
        <v>156</v>
      </c>
      <c r="AU201" s="231" t="s">
        <v>84</v>
      </c>
      <c r="AY201" s="16" t="s">
        <v>155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6" t="s">
        <v>161</v>
      </c>
      <c r="BK201" s="232">
        <f>ROUND(I201*H201,2)</f>
        <v>0</v>
      </c>
      <c r="BL201" s="16" t="s">
        <v>161</v>
      </c>
      <c r="BM201" s="231" t="s">
        <v>440</v>
      </c>
    </row>
    <row r="202" s="2" customFormat="1">
      <c r="A202" s="37"/>
      <c r="B202" s="38"/>
      <c r="C202" s="39"/>
      <c r="D202" s="233" t="s">
        <v>163</v>
      </c>
      <c r="E202" s="39"/>
      <c r="F202" s="234" t="s">
        <v>439</v>
      </c>
      <c r="G202" s="39"/>
      <c r="H202" s="39"/>
      <c r="I202" s="235"/>
      <c r="J202" s="39"/>
      <c r="K202" s="39"/>
      <c r="L202" s="43"/>
      <c r="M202" s="236"/>
      <c r="N202" s="237"/>
      <c r="O202" s="91"/>
      <c r="P202" s="91"/>
      <c r="Q202" s="91"/>
      <c r="R202" s="91"/>
      <c r="S202" s="91"/>
      <c r="T202" s="92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163</v>
      </c>
      <c r="AU202" s="16" t="s">
        <v>84</v>
      </c>
    </row>
    <row r="203" s="2" customFormat="1" ht="21.75" customHeight="1">
      <c r="A203" s="37"/>
      <c r="B203" s="38"/>
      <c r="C203" s="220" t="s">
        <v>265</v>
      </c>
      <c r="D203" s="220" t="s">
        <v>156</v>
      </c>
      <c r="E203" s="221" t="s">
        <v>441</v>
      </c>
      <c r="F203" s="222" t="s">
        <v>442</v>
      </c>
      <c r="G203" s="223" t="s">
        <v>172</v>
      </c>
      <c r="H203" s="224">
        <v>2</v>
      </c>
      <c r="I203" s="225"/>
      <c r="J203" s="226">
        <f>ROUND(I203*H203,2)</f>
        <v>0</v>
      </c>
      <c r="K203" s="222" t="s">
        <v>160</v>
      </c>
      <c r="L203" s="43"/>
      <c r="M203" s="227" t="s">
        <v>1</v>
      </c>
      <c r="N203" s="228" t="s">
        <v>44</v>
      </c>
      <c r="O203" s="91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1" t="s">
        <v>161</v>
      </c>
      <c r="AT203" s="231" t="s">
        <v>156</v>
      </c>
      <c r="AU203" s="231" t="s">
        <v>84</v>
      </c>
      <c r="AY203" s="16" t="s">
        <v>155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6" t="s">
        <v>161</v>
      </c>
      <c r="BK203" s="232">
        <f>ROUND(I203*H203,2)</f>
        <v>0</v>
      </c>
      <c r="BL203" s="16" t="s">
        <v>161</v>
      </c>
      <c r="BM203" s="231" t="s">
        <v>443</v>
      </c>
    </row>
    <row r="204" s="2" customFormat="1">
      <c r="A204" s="37"/>
      <c r="B204" s="38"/>
      <c r="C204" s="39"/>
      <c r="D204" s="233" t="s">
        <v>163</v>
      </c>
      <c r="E204" s="39"/>
      <c r="F204" s="234" t="s">
        <v>442</v>
      </c>
      <c r="G204" s="39"/>
      <c r="H204" s="39"/>
      <c r="I204" s="235"/>
      <c r="J204" s="39"/>
      <c r="K204" s="39"/>
      <c r="L204" s="43"/>
      <c r="M204" s="236"/>
      <c r="N204" s="237"/>
      <c r="O204" s="91"/>
      <c r="P204" s="91"/>
      <c r="Q204" s="91"/>
      <c r="R204" s="91"/>
      <c r="S204" s="91"/>
      <c r="T204" s="92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163</v>
      </c>
      <c r="AU204" s="16" t="s">
        <v>84</v>
      </c>
    </row>
    <row r="205" s="2" customFormat="1" ht="24.15" customHeight="1">
      <c r="A205" s="37"/>
      <c r="B205" s="38"/>
      <c r="C205" s="220" t="s">
        <v>269</v>
      </c>
      <c r="D205" s="220" t="s">
        <v>156</v>
      </c>
      <c r="E205" s="221" t="s">
        <v>444</v>
      </c>
      <c r="F205" s="222" t="s">
        <v>445</v>
      </c>
      <c r="G205" s="223" t="s">
        <v>172</v>
      </c>
      <c r="H205" s="224">
        <v>18</v>
      </c>
      <c r="I205" s="225"/>
      <c r="J205" s="226">
        <f>ROUND(I205*H205,2)</f>
        <v>0</v>
      </c>
      <c r="K205" s="222" t="s">
        <v>160</v>
      </c>
      <c r="L205" s="43"/>
      <c r="M205" s="227" t="s">
        <v>1</v>
      </c>
      <c r="N205" s="228" t="s">
        <v>44</v>
      </c>
      <c r="O205" s="91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1" t="s">
        <v>161</v>
      </c>
      <c r="AT205" s="231" t="s">
        <v>156</v>
      </c>
      <c r="AU205" s="231" t="s">
        <v>84</v>
      </c>
      <c r="AY205" s="16" t="s">
        <v>155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6" t="s">
        <v>161</v>
      </c>
      <c r="BK205" s="232">
        <f>ROUND(I205*H205,2)</f>
        <v>0</v>
      </c>
      <c r="BL205" s="16" t="s">
        <v>161</v>
      </c>
      <c r="BM205" s="231" t="s">
        <v>446</v>
      </c>
    </row>
    <row r="206" s="2" customFormat="1">
      <c r="A206" s="37"/>
      <c r="B206" s="38"/>
      <c r="C206" s="39"/>
      <c r="D206" s="233" t="s">
        <v>163</v>
      </c>
      <c r="E206" s="39"/>
      <c r="F206" s="234" t="s">
        <v>445</v>
      </c>
      <c r="G206" s="39"/>
      <c r="H206" s="39"/>
      <c r="I206" s="235"/>
      <c r="J206" s="39"/>
      <c r="K206" s="39"/>
      <c r="L206" s="43"/>
      <c r="M206" s="236"/>
      <c r="N206" s="237"/>
      <c r="O206" s="91"/>
      <c r="P206" s="91"/>
      <c r="Q206" s="91"/>
      <c r="R206" s="91"/>
      <c r="S206" s="91"/>
      <c r="T206" s="92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163</v>
      </c>
      <c r="AU206" s="16" t="s">
        <v>84</v>
      </c>
    </row>
    <row r="207" s="12" customFormat="1">
      <c r="A207" s="12"/>
      <c r="B207" s="238"/>
      <c r="C207" s="239"/>
      <c r="D207" s="233" t="s">
        <v>164</v>
      </c>
      <c r="E207" s="240" t="s">
        <v>1</v>
      </c>
      <c r="F207" s="241" t="s">
        <v>423</v>
      </c>
      <c r="G207" s="239"/>
      <c r="H207" s="240" t="s">
        <v>1</v>
      </c>
      <c r="I207" s="242"/>
      <c r="J207" s="239"/>
      <c r="K207" s="239"/>
      <c r="L207" s="243"/>
      <c r="M207" s="244"/>
      <c r="N207" s="245"/>
      <c r="O207" s="245"/>
      <c r="P207" s="245"/>
      <c r="Q207" s="245"/>
      <c r="R207" s="245"/>
      <c r="S207" s="245"/>
      <c r="T207" s="246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247" t="s">
        <v>164</v>
      </c>
      <c r="AU207" s="247" t="s">
        <v>84</v>
      </c>
      <c r="AV207" s="12" t="s">
        <v>84</v>
      </c>
      <c r="AW207" s="12" t="s">
        <v>33</v>
      </c>
      <c r="AX207" s="12" t="s">
        <v>77</v>
      </c>
      <c r="AY207" s="247" t="s">
        <v>155</v>
      </c>
    </row>
    <row r="208" s="13" customFormat="1">
      <c r="A208" s="13"/>
      <c r="B208" s="248"/>
      <c r="C208" s="249"/>
      <c r="D208" s="233" t="s">
        <v>164</v>
      </c>
      <c r="E208" s="250" t="s">
        <v>1</v>
      </c>
      <c r="F208" s="251" t="s">
        <v>447</v>
      </c>
      <c r="G208" s="249"/>
      <c r="H208" s="252">
        <v>18</v>
      </c>
      <c r="I208" s="253"/>
      <c r="J208" s="249"/>
      <c r="K208" s="249"/>
      <c r="L208" s="254"/>
      <c r="M208" s="255"/>
      <c r="N208" s="256"/>
      <c r="O208" s="256"/>
      <c r="P208" s="256"/>
      <c r="Q208" s="256"/>
      <c r="R208" s="256"/>
      <c r="S208" s="256"/>
      <c r="T208" s="25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8" t="s">
        <v>164</v>
      </c>
      <c r="AU208" s="258" t="s">
        <v>84</v>
      </c>
      <c r="AV208" s="13" t="s">
        <v>86</v>
      </c>
      <c r="AW208" s="13" t="s">
        <v>33</v>
      </c>
      <c r="AX208" s="13" t="s">
        <v>77</v>
      </c>
      <c r="AY208" s="258" t="s">
        <v>155</v>
      </c>
    </row>
    <row r="209" s="14" customFormat="1">
      <c r="A209" s="14"/>
      <c r="B209" s="259"/>
      <c r="C209" s="260"/>
      <c r="D209" s="233" t="s">
        <v>164</v>
      </c>
      <c r="E209" s="261" t="s">
        <v>1</v>
      </c>
      <c r="F209" s="262" t="s">
        <v>243</v>
      </c>
      <c r="G209" s="260"/>
      <c r="H209" s="263">
        <v>18</v>
      </c>
      <c r="I209" s="264"/>
      <c r="J209" s="260"/>
      <c r="K209" s="260"/>
      <c r="L209" s="265"/>
      <c r="M209" s="266"/>
      <c r="N209" s="267"/>
      <c r="O209" s="267"/>
      <c r="P209" s="267"/>
      <c r="Q209" s="267"/>
      <c r="R209" s="267"/>
      <c r="S209" s="267"/>
      <c r="T209" s="268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9" t="s">
        <v>164</v>
      </c>
      <c r="AU209" s="269" t="s">
        <v>84</v>
      </c>
      <c r="AV209" s="14" t="s">
        <v>161</v>
      </c>
      <c r="AW209" s="14" t="s">
        <v>33</v>
      </c>
      <c r="AX209" s="14" t="s">
        <v>84</v>
      </c>
      <c r="AY209" s="269" t="s">
        <v>155</v>
      </c>
    </row>
    <row r="210" s="11" customFormat="1" ht="25.92" customHeight="1">
      <c r="A210" s="11"/>
      <c r="B210" s="206"/>
      <c r="C210" s="207"/>
      <c r="D210" s="208" t="s">
        <v>76</v>
      </c>
      <c r="E210" s="209" t="s">
        <v>192</v>
      </c>
      <c r="F210" s="209" t="s">
        <v>230</v>
      </c>
      <c r="G210" s="207"/>
      <c r="H210" s="207"/>
      <c r="I210" s="210"/>
      <c r="J210" s="211">
        <f>BK210</f>
        <v>0</v>
      </c>
      <c r="K210" s="207"/>
      <c r="L210" s="212"/>
      <c r="M210" s="213"/>
      <c r="N210" s="214"/>
      <c r="O210" s="214"/>
      <c r="P210" s="215">
        <f>SUM(P211:P295)</f>
        <v>0</v>
      </c>
      <c r="Q210" s="214"/>
      <c r="R210" s="215">
        <f>SUM(R211:R295)</f>
        <v>0</v>
      </c>
      <c r="S210" s="214"/>
      <c r="T210" s="216">
        <f>SUM(T211:T295)</f>
        <v>0</v>
      </c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R210" s="217" t="s">
        <v>84</v>
      </c>
      <c r="AT210" s="218" t="s">
        <v>76</v>
      </c>
      <c r="AU210" s="218" t="s">
        <v>77</v>
      </c>
      <c r="AY210" s="217" t="s">
        <v>155</v>
      </c>
      <c r="BK210" s="219">
        <f>SUM(BK211:BK295)</f>
        <v>0</v>
      </c>
    </row>
    <row r="211" s="2" customFormat="1" ht="16.5" customHeight="1">
      <c r="A211" s="37"/>
      <c r="B211" s="38"/>
      <c r="C211" s="220" t="s">
        <v>273</v>
      </c>
      <c r="D211" s="220" t="s">
        <v>156</v>
      </c>
      <c r="E211" s="221" t="s">
        <v>448</v>
      </c>
      <c r="F211" s="222" t="s">
        <v>449</v>
      </c>
      <c r="G211" s="223" t="s">
        <v>234</v>
      </c>
      <c r="H211" s="224">
        <v>1</v>
      </c>
      <c r="I211" s="225"/>
      <c r="J211" s="226">
        <f>ROUND(I211*H211,2)</f>
        <v>0</v>
      </c>
      <c r="K211" s="222" t="s">
        <v>1</v>
      </c>
      <c r="L211" s="43"/>
      <c r="M211" s="227" t="s">
        <v>1</v>
      </c>
      <c r="N211" s="228" t="s">
        <v>44</v>
      </c>
      <c r="O211" s="91"/>
      <c r="P211" s="229">
        <f>O211*H211</f>
        <v>0</v>
      </c>
      <c r="Q211" s="229">
        <v>0</v>
      </c>
      <c r="R211" s="229">
        <f>Q211*H211</f>
        <v>0</v>
      </c>
      <c r="S211" s="229">
        <v>0</v>
      </c>
      <c r="T211" s="230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1" t="s">
        <v>161</v>
      </c>
      <c r="AT211" s="231" t="s">
        <v>156</v>
      </c>
      <c r="AU211" s="231" t="s">
        <v>84</v>
      </c>
      <c r="AY211" s="16" t="s">
        <v>155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6" t="s">
        <v>161</v>
      </c>
      <c r="BK211" s="232">
        <f>ROUND(I211*H211,2)</f>
        <v>0</v>
      </c>
      <c r="BL211" s="16" t="s">
        <v>161</v>
      </c>
      <c r="BM211" s="231" t="s">
        <v>450</v>
      </c>
    </row>
    <row r="212" s="2" customFormat="1">
      <c r="A212" s="37"/>
      <c r="B212" s="38"/>
      <c r="C212" s="39"/>
      <c r="D212" s="233" t="s">
        <v>163</v>
      </c>
      <c r="E212" s="39"/>
      <c r="F212" s="234" t="s">
        <v>449</v>
      </c>
      <c r="G212" s="39"/>
      <c r="H212" s="39"/>
      <c r="I212" s="235"/>
      <c r="J212" s="39"/>
      <c r="K212" s="39"/>
      <c r="L212" s="43"/>
      <c r="M212" s="236"/>
      <c r="N212" s="237"/>
      <c r="O212" s="91"/>
      <c r="P212" s="91"/>
      <c r="Q212" s="91"/>
      <c r="R212" s="91"/>
      <c r="S212" s="91"/>
      <c r="T212" s="92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163</v>
      </c>
      <c r="AU212" s="16" t="s">
        <v>84</v>
      </c>
    </row>
    <row r="213" s="2" customFormat="1" ht="16.5" customHeight="1">
      <c r="A213" s="37"/>
      <c r="B213" s="38"/>
      <c r="C213" s="220" t="s">
        <v>277</v>
      </c>
      <c r="D213" s="220" t="s">
        <v>156</v>
      </c>
      <c r="E213" s="221" t="s">
        <v>451</v>
      </c>
      <c r="F213" s="222" t="s">
        <v>452</v>
      </c>
      <c r="G213" s="223" t="s">
        <v>215</v>
      </c>
      <c r="H213" s="224">
        <v>106.575</v>
      </c>
      <c r="I213" s="225"/>
      <c r="J213" s="226">
        <f>ROUND(I213*H213,2)</f>
        <v>0</v>
      </c>
      <c r="K213" s="222" t="s">
        <v>1</v>
      </c>
      <c r="L213" s="43"/>
      <c r="M213" s="227" t="s">
        <v>1</v>
      </c>
      <c r="N213" s="228" t="s">
        <v>44</v>
      </c>
      <c r="O213" s="91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1" t="s">
        <v>161</v>
      </c>
      <c r="AT213" s="231" t="s">
        <v>156</v>
      </c>
      <c r="AU213" s="231" t="s">
        <v>84</v>
      </c>
      <c r="AY213" s="16" t="s">
        <v>155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6" t="s">
        <v>161</v>
      </c>
      <c r="BK213" s="232">
        <f>ROUND(I213*H213,2)</f>
        <v>0</v>
      </c>
      <c r="BL213" s="16" t="s">
        <v>161</v>
      </c>
      <c r="BM213" s="231" t="s">
        <v>453</v>
      </c>
    </row>
    <row r="214" s="2" customFormat="1">
      <c r="A214" s="37"/>
      <c r="B214" s="38"/>
      <c r="C214" s="39"/>
      <c r="D214" s="233" t="s">
        <v>163</v>
      </c>
      <c r="E214" s="39"/>
      <c r="F214" s="234" t="s">
        <v>452</v>
      </c>
      <c r="G214" s="39"/>
      <c r="H214" s="39"/>
      <c r="I214" s="235"/>
      <c r="J214" s="39"/>
      <c r="K214" s="39"/>
      <c r="L214" s="43"/>
      <c r="M214" s="236"/>
      <c r="N214" s="237"/>
      <c r="O214" s="91"/>
      <c r="P214" s="91"/>
      <c r="Q214" s="91"/>
      <c r="R214" s="91"/>
      <c r="S214" s="91"/>
      <c r="T214" s="92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163</v>
      </c>
      <c r="AU214" s="16" t="s">
        <v>84</v>
      </c>
    </row>
    <row r="215" s="12" customFormat="1">
      <c r="A215" s="12"/>
      <c r="B215" s="238"/>
      <c r="C215" s="239"/>
      <c r="D215" s="233" t="s">
        <v>164</v>
      </c>
      <c r="E215" s="240" t="s">
        <v>1</v>
      </c>
      <c r="F215" s="241" t="s">
        <v>454</v>
      </c>
      <c r="G215" s="239"/>
      <c r="H215" s="240" t="s">
        <v>1</v>
      </c>
      <c r="I215" s="242"/>
      <c r="J215" s="239"/>
      <c r="K215" s="239"/>
      <c r="L215" s="243"/>
      <c r="M215" s="244"/>
      <c r="N215" s="245"/>
      <c r="O215" s="245"/>
      <c r="P215" s="245"/>
      <c r="Q215" s="245"/>
      <c r="R215" s="245"/>
      <c r="S215" s="245"/>
      <c r="T215" s="246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247" t="s">
        <v>164</v>
      </c>
      <c r="AU215" s="247" t="s">
        <v>84</v>
      </c>
      <c r="AV215" s="12" t="s">
        <v>84</v>
      </c>
      <c r="AW215" s="12" t="s">
        <v>33</v>
      </c>
      <c r="AX215" s="12" t="s">
        <v>77</v>
      </c>
      <c r="AY215" s="247" t="s">
        <v>155</v>
      </c>
    </row>
    <row r="216" s="12" customFormat="1">
      <c r="A216" s="12"/>
      <c r="B216" s="238"/>
      <c r="C216" s="239"/>
      <c r="D216" s="233" t="s">
        <v>164</v>
      </c>
      <c r="E216" s="240" t="s">
        <v>1</v>
      </c>
      <c r="F216" s="241" t="s">
        <v>241</v>
      </c>
      <c r="G216" s="239"/>
      <c r="H216" s="240" t="s">
        <v>1</v>
      </c>
      <c r="I216" s="242"/>
      <c r="J216" s="239"/>
      <c r="K216" s="239"/>
      <c r="L216" s="243"/>
      <c r="M216" s="244"/>
      <c r="N216" s="245"/>
      <c r="O216" s="245"/>
      <c r="P216" s="245"/>
      <c r="Q216" s="245"/>
      <c r="R216" s="245"/>
      <c r="S216" s="245"/>
      <c r="T216" s="246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T216" s="247" t="s">
        <v>164</v>
      </c>
      <c r="AU216" s="247" t="s">
        <v>84</v>
      </c>
      <c r="AV216" s="12" t="s">
        <v>84</v>
      </c>
      <c r="AW216" s="12" t="s">
        <v>33</v>
      </c>
      <c r="AX216" s="12" t="s">
        <v>77</v>
      </c>
      <c r="AY216" s="247" t="s">
        <v>155</v>
      </c>
    </row>
    <row r="217" s="13" customFormat="1">
      <c r="A217" s="13"/>
      <c r="B217" s="248"/>
      <c r="C217" s="249"/>
      <c r="D217" s="233" t="s">
        <v>164</v>
      </c>
      <c r="E217" s="250" t="s">
        <v>1</v>
      </c>
      <c r="F217" s="251" t="s">
        <v>455</v>
      </c>
      <c r="G217" s="249"/>
      <c r="H217" s="252">
        <v>106.575</v>
      </c>
      <c r="I217" s="253"/>
      <c r="J217" s="249"/>
      <c r="K217" s="249"/>
      <c r="L217" s="254"/>
      <c r="M217" s="255"/>
      <c r="N217" s="256"/>
      <c r="O217" s="256"/>
      <c r="P217" s="256"/>
      <c r="Q217" s="256"/>
      <c r="R217" s="256"/>
      <c r="S217" s="256"/>
      <c r="T217" s="25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8" t="s">
        <v>164</v>
      </c>
      <c r="AU217" s="258" t="s">
        <v>84</v>
      </c>
      <c r="AV217" s="13" t="s">
        <v>86</v>
      </c>
      <c r="AW217" s="13" t="s">
        <v>33</v>
      </c>
      <c r="AX217" s="13" t="s">
        <v>77</v>
      </c>
      <c r="AY217" s="258" t="s">
        <v>155</v>
      </c>
    </row>
    <row r="218" s="14" customFormat="1">
      <c r="A218" s="14"/>
      <c r="B218" s="259"/>
      <c r="C218" s="260"/>
      <c r="D218" s="233" t="s">
        <v>164</v>
      </c>
      <c r="E218" s="261" t="s">
        <v>1</v>
      </c>
      <c r="F218" s="262" t="s">
        <v>243</v>
      </c>
      <c r="G218" s="260"/>
      <c r="H218" s="263">
        <v>106.575</v>
      </c>
      <c r="I218" s="264"/>
      <c r="J218" s="260"/>
      <c r="K218" s="260"/>
      <c r="L218" s="265"/>
      <c r="M218" s="266"/>
      <c r="N218" s="267"/>
      <c r="O218" s="267"/>
      <c r="P218" s="267"/>
      <c r="Q218" s="267"/>
      <c r="R218" s="267"/>
      <c r="S218" s="267"/>
      <c r="T218" s="268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9" t="s">
        <v>164</v>
      </c>
      <c r="AU218" s="269" t="s">
        <v>84</v>
      </c>
      <c r="AV218" s="14" t="s">
        <v>161</v>
      </c>
      <c r="AW218" s="14" t="s">
        <v>33</v>
      </c>
      <c r="AX218" s="14" t="s">
        <v>84</v>
      </c>
      <c r="AY218" s="269" t="s">
        <v>155</v>
      </c>
    </row>
    <row r="219" s="2" customFormat="1" ht="21.75" customHeight="1">
      <c r="A219" s="37"/>
      <c r="B219" s="38"/>
      <c r="C219" s="220" t="s">
        <v>281</v>
      </c>
      <c r="D219" s="220" t="s">
        <v>156</v>
      </c>
      <c r="E219" s="221" t="s">
        <v>456</v>
      </c>
      <c r="F219" s="222" t="s">
        <v>457</v>
      </c>
      <c r="G219" s="223" t="s">
        <v>215</v>
      </c>
      <c r="H219" s="224">
        <v>105</v>
      </c>
      <c r="I219" s="225"/>
      <c r="J219" s="226">
        <f>ROUND(I219*H219,2)</f>
        <v>0</v>
      </c>
      <c r="K219" s="222" t="s">
        <v>160</v>
      </c>
      <c r="L219" s="43"/>
      <c r="M219" s="227" t="s">
        <v>1</v>
      </c>
      <c r="N219" s="228" t="s">
        <v>44</v>
      </c>
      <c r="O219" s="91"/>
      <c r="P219" s="229">
        <f>O219*H219</f>
        <v>0</v>
      </c>
      <c r="Q219" s="229">
        <v>0</v>
      </c>
      <c r="R219" s="229">
        <f>Q219*H219</f>
        <v>0</v>
      </c>
      <c r="S219" s="229">
        <v>0</v>
      </c>
      <c r="T219" s="230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1" t="s">
        <v>161</v>
      </c>
      <c r="AT219" s="231" t="s">
        <v>156</v>
      </c>
      <c r="AU219" s="231" t="s">
        <v>84</v>
      </c>
      <c r="AY219" s="16" t="s">
        <v>155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6" t="s">
        <v>161</v>
      </c>
      <c r="BK219" s="232">
        <f>ROUND(I219*H219,2)</f>
        <v>0</v>
      </c>
      <c r="BL219" s="16" t="s">
        <v>161</v>
      </c>
      <c r="BM219" s="231" t="s">
        <v>458</v>
      </c>
    </row>
    <row r="220" s="2" customFormat="1">
      <c r="A220" s="37"/>
      <c r="B220" s="38"/>
      <c r="C220" s="39"/>
      <c r="D220" s="233" t="s">
        <v>163</v>
      </c>
      <c r="E220" s="39"/>
      <c r="F220" s="234" t="s">
        <v>457</v>
      </c>
      <c r="G220" s="39"/>
      <c r="H220" s="39"/>
      <c r="I220" s="235"/>
      <c r="J220" s="39"/>
      <c r="K220" s="39"/>
      <c r="L220" s="43"/>
      <c r="M220" s="236"/>
      <c r="N220" s="237"/>
      <c r="O220" s="91"/>
      <c r="P220" s="91"/>
      <c r="Q220" s="91"/>
      <c r="R220" s="91"/>
      <c r="S220" s="91"/>
      <c r="T220" s="92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163</v>
      </c>
      <c r="AU220" s="16" t="s">
        <v>84</v>
      </c>
    </row>
    <row r="221" s="2" customFormat="1" ht="16.5" customHeight="1">
      <c r="A221" s="37"/>
      <c r="B221" s="38"/>
      <c r="C221" s="220" t="s">
        <v>285</v>
      </c>
      <c r="D221" s="220" t="s">
        <v>156</v>
      </c>
      <c r="E221" s="221" t="s">
        <v>459</v>
      </c>
      <c r="F221" s="222" t="s">
        <v>460</v>
      </c>
      <c r="G221" s="223" t="s">
        <v>234</v>
      </c>
      <c r="H221" s="224">
        <v>23</v>
      </c>
      <c r="I221" s="225"/>
      <c r="J221" s="226">
        <f>ROUND(I221*H221,2)</f>
        <v>0</v>
      </c>
      <c r="K221" s="222" t="s">
        <v>1</v>
      </c>
      <c r="L221" s="43"/>
      <c r="M221" s="227" t="s">
        <v>1</v>
      </c>
      <c r="N221" s="228" t="s">
        <v>44</v>
      </c>
      <c r="O221" s="91"/>
      <c r="P221" s="229">
        <f>O221*H221</f>
        <v>0</v>
      </c>
      <c r="Q221" s="229">
        <v>0</v>
      </c>
      <c r="R221" s="229">
        <f>Q221*H221</f>
        <v>0</v>
      </c>
      <c r="S221" s="229">
        <v>0</v>
      </c>
      <c r="T221" s="230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1" t="s">
        <v>161</v>
      </c>
      <c r="AT221" s="231" t="s">
        <v>156</v>
      </c>
      <c r="AU221" s="231" t="s">
        <v>84</v>
      </c>
      <c r="AY221" s="16" t="s">
        <v>155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6" t="s">
        <v>161</v>
      </c>
      <c r="BK221" s="232">
        <f>ROUND(I221*H221,2)</f>
        <v>0</v>
      </c>
      <c r="BL221" s="16" t="s">
        <v>161</v>
      </c>
      <c r="BM221" s="231" t="s">
        <v>461</v>
      </c>
    </row>
    <row r="222" s="2" customFormat="1">
      <c r="A222" s="37"/>
      <c r="B222" s="38"/>
      <c r="C222" s="39"/>
      <c r="D222" s="233" t="s">
        <v>163</v>
      </c>
      <c r="E222" s="39"/>
      <c r="F222" s="234" t="s">
        <v>460</v>
      </c>
      <c r="G222" s="39"/>
      <c r="H222" s="39"/>
      <c r="I222" s="235"/>
      <c r="J222" s="39"/>
      <c r="K222" s="39"/>
      <c r="L222" s="43"/>
      <c r="M222" s="236"/>
      <c r="N222" s="237"/>
      <c r="O222" s="91"/>
      <c r="P222" s="91"/>
      <c r="Q222" s="91"/>
      <c r="R222" s="91"/>
      <c r="S222" s="91"/>
      <c r="T222" s="92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163</v>
      </c>
      <c r="AU222" s="16" t="s">
        <v>84</v>
      </c>
    </row>
    <row r="223" s="2" customFormat="1" ht="16.5" customHeight="1">
      <c r="A223" s="37"/>
      <c r="B223" s="38"/>
      <c r="C223" s="220" t="s">
        <v>289</v>
      </c>
      <c r="D223" s="220" t="s">
        <v>156</v>
      </c>
      <c r="E223" s="221" t="s">
        <v>253</v>
      </c>
      <c r="F223" s="222" t="s">
        <v>254</v>
      </c>
      <c r="G223" s="223" t="s">
        <v>215</v>
      </c>
      <c r="H223" s="224">
        <v>117</v>
      </c>
      <c r="I223" s="225"/>
      <c r="J223" s="226">
        <f>ROUND(I223*H223,2)</f>
        <v>0</v>
      </c>
      <c r="K223" s="222" t="s">
        <v>160</v>
      </c>
      <c r="L223" s="43"/>
      <c r="M223" s="227" t="s">
        <v>1</v>
      </c>
      <c r="N223" s="228" t="s">
        <v>44</v>
      </c>
      <c r="O223" s="91"/>
      <c r="P223" s="229">
        <f>O223*H223</f>
        <v>0</v>
      </c>
      <c r="Q223" s="229">
        <v>0</v>
      </c>
      <c r="R223" s="229">
        <f>Q223*H223</f>
        <v>0</v>
      </c>
      <c r="S223" s="229">
        <v>0</v>
      </c>
      <c r="T223" s="230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1" t="s">
        <v>161</v>
      </c>
      <c r="AT223" s="231" t="s">
        <v>156</v>
      </c>
      <c r="AU223" s="231" t="s">
        <v>84</v>
      </c>
      <c r="AY223" s="16" t="s">
        <v>155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6" t="s">
        <v>161</v>
      </c>
      <c r="BK223" s="232">
        <f>ROUND(I223*H223,2)</f>
        <v>0</v>
      </c>
      <c r="BL223" s="16" t="s">
        <v>161</v>
      </c>
      <c r="BM223" s="231" t="s">
        <v>255</v>
      </c>
    </row>
    <row r="224" s="2" customFormat="1">
      <c r="A224" s="37"/>
      <c r="B224" s="38"/>
      <c r="C224" s="39"/>
      <c r="D224" s="233" t="s">
        <v>163</v>
      </c>
      <c r="E224" s="39"/>
      <c r="F224" s="234" t="s">
        <v>254</v>
      </c>
      <c r="G224" s="39"/>
      <c r="H224" s="39"/>
      <c r="I224" s="235"/>
      <c r="J224" s="39"/>
      <c r="K224" s="39"/>
      <c r="L224" s="43"/>
      <c r="M224" s="236"/>
      <c r="N224" s="237"/>
      <c r="O224" s="91"/>
      <c r="P224" s="91"/>
      <c r="Q224" s="91"/>
      <c r="R224" s="91"/>
      <c r="S224" s="91"/>
      <c r="T224" s="92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163</v>
      </c>
      <c r="AU224" s="16" t="s">
        <v>84</v>
      </c>
    </row>
    <row r="225" s="13" customFormat="1">
      <c r="A225" s="13"/>
      <c r="B225" s="248"/>
      <c r="C225" s="249"/>
      <c r="D225" s="233" t="s">
        <v>164</v>
      </c>
      <c r="E225" s="250" t="s">
        <v>1</v>
      </c>
      <c r="F225" s="251" t="s">
        <v>462</v>
      </c>
      <c r="G225" s="249"/>
      <c r="H225" s="252">
        <v>117</v>
      </c>
      <c r="I225" s="253"/>
      <c r="J225" s="249"/>
      <c r="K225" s="249"/>
      <c r="L225" s="254"/>
      <c r="M225" s="255"/>
      <c r="N225" s="256"/>
      <c r="O225" s="256"/>
      <c r="P225" s="256"/>
      <c r="Q225" s="256"/>
      <c r="R225" s="256"/>
      <c r="S225" s="256"/>
      <c r="T225" s="25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8" t="s">
        <v>164</v>
      </c>
      <c r="AU225" s="258" t="s">
        <v>84</v>
      </c>
      <c r="AV225" s="13" t="s">
        <v>86</v>
      </c>
      <c r="AW225" s="13" t="s">
        <v>33</v>
      </c>
      <c r="AX225" s="13" t="s">
        <v>84</v>
      </c>
      <c r="AY225" s="258" t="s">
        <v>155</v>
      </c>
    </row>
    <row r="226" s="2" customFormat="1" ht="16.5" customHeight="1">
      <c r="A226" s="37"/>
      <c r="B226" s="38"/>
      <c r="C226" s="220" t="s">
        <v>293</v>
      </c>
      <c r="D226" s="220" t="s">
        <v>156</v>
      </c>
      <c r="E226" s="221" t="s">
        <v>258</v>
      </c>
      <c r="F226" s="222" t="s">
        <v>259</v>
      </c>
      <c r="G226" s="223" t="s">
        <v>215</v>
      </c>
      <c r="H226" s="224">
        <v>106</v>
      </c>
      <c r="I226" s="225"/>
      <c r="J226" s="226">
        <f>ROUND(I226*H226,2)</f>
        <v>0</v>
      </c>
      <c r="K226" s="222" t="s">
        <v>160</v>
      </c>
      <c r="L226" s="43"/>
      <c r="M226" s="227" t="s">
        <v>1</v>
      </c>
      <c r="N226" s="228" t="s">
        <v>44</v>
      </c>
      <c r="O226" s="91"/>
      <c r="P226" s="229">
        <f>O226*H226</f>
        <v>0</v>
      </c>
      <c r="Q226" s="229">
        <v>0</v>
      </c>
      <c r="R226" s="229">
        <f>Q226*H226</f>
        <v>0</v>
      </c>
      <c r="S226" s="229">
        <v>0</v>
      </c>
      <c r="T226" s="230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1" t="s">
        <v>161</v>
      </c>
      <c r="AT226" s="231" t="s">
        <v>156</v>
      </c>
      <c r="AU226" s="231" t="s">
        <v>84</v>
      </c>
      <c r="AY226" s="16" t="s">
        <v>155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6" t="s">
        <v>161</v>
      </c>
      <c r="BK226" s="232">
        <f>ROUND(I226*H226,2)</f>
        <v>0</v>
      </c>
      <c r="BL226" s="16" t="s">
        <v>161</v>
      </c>
      <c r="BM226" s="231" t="s">
        <v>260</v>
      </c>
    </row>
    <row r="227" s="2" customFormat="1">
      <c r="A227" s="37"/>
      <c r="B227" s="38"/>
      <c r="C227" s="39"/>
      <c r="D227" s="233" t="s">
        <v>163</v>
      </c>
      <c r="E227" s="39"/>
      <c r="F227" s="234" t="s">
        <v>259</v>
      </c>
      <c r="G227" s="39"/>
      <c r="H227" s="39"/>
      <c r="I227" s="235"/>
      <c r="J227" s="39"/>
      <c r="K227" s="39"/>
      <c r="L227" s="43"/>
      <c r="M227" s="236"/>
      <c r="N227" s="237"/>
      <c r="O227" s="91"/>
      <c r="P227" s="91"/>
      <c r="Q227" s="91"/>
      <c r="R227" s="91"/>
      <c r="S227" s="91"/>
      <c r="T227" s="92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163</v>
      </c>
      <c r="AU227" s="16" t="s">
        <v>84</v>
      </c>
    </row>
    <row r="228" s="13" customFormat="1">
      <c r="A228" s="13"/>
      <c r="B228" s="248"/>
      <c r="C228" s="249"/>
      <c r="D228" s="233" t="s">
        <v>164</v>
      </c>
      <c r="E228" s="250" t="s">
        <v>1</v>
      </c>
      <c r="F228" s="251" t="s">
        <v>463</v>
      </c>
      <c r="G228" s="249"/>
      <c r="H228" s="252">
        <v>106</v>
      </c>
      <c r="I228" s="253"/>
      <c r="J228" s="249"/>
      <c r="K228" s="249"/>
      <c r="L228" s="254"/>
      <c r="M228" s="255"/>
      <c r="N228" s="256"/>
      <c r="O228" s="256"/>
      <c r="P228" s="256"/>
      <c r="Q228" s="256"/>
      <c r="R228" s="256"/>
      <c r="S228" s="256"/>
      <c r="T228" s="257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8" t="s">
        <v>164</v>
      </c>
      <c r="AU228" s="258" t="s">
        <v>84</v>
      </c>
      <c r="AV228" s="13" t="s">
        <v>86</v>
      </c>
      <c r="AW228" s="13" t="s">
        <v>33</v>
      </c>
      <c r="AX228" s="13" t="s">
        <v>84</v>
      </c>
      <c r="AY228" s="258" t="s">
        <v>155</v>
      </c>
    </row>
    <row r="229" s="2" customFormat="1" ht="16.5" customHeight="1">
      <c r="A229" s="37"/>
      <c r="B229" s="38"/>
      <c r="C229" s="220" t="s">
        <v>297</v>
      </c>
      <c r="D229" s="220" t="s">
        <v>156</v>
      </c>
      <c r="E229" s="221" t="s">
        <v>464</v>
      </c>
      <c r="F229" s="222" t="s">
        <v>465</v>
      </c>
      <c r="G229" s="223" t="s">
        <v>215</v>
      </c>
      <c r="H229" s="224">
        <v>105</v>
      </c>
      <c r="I229" s="225"/>
      <c r="J229" s="226">
        <f>ROUND(I229*H229,2)</f>
        <v>0</v>
      </c>
      <c r="K229" s="222" t="s">
        <v>160</v>
      </c>
      <c r="L229" s="43"/>
      <c r="M229" s="227" t="s">
        <v>1</v>
      </c>
      <c r="N229" s="228" t="s">
        <v>44</v>
      </c>
      <c r="O229" s="91"/>
      <c r="P229" s="229">
        <f>O229*H229</f>
        <v>0</v>
      </c>
      <c r="Q229" s="229">
        <v>0</v>
      </c>
      <c r="R229" s="229">
        <f>Q229*H229</f>
        <v>0</v>
      </c>
      <c r="S229" s="229">
        <v>0</v>
      </c>
      <c r="T229" s="230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1" t="s">
        <v>161</v>
      </c>
      <c r="AT229" s="231" t="s">
        <v>156</v>
      </c>
      <c r="AU229" s="231" t="s">
        <v>84</v>
      </c>
      <c r="AY229" s="16" t="s">
        <v>155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6" t="s">
        <v>161</v>
      </c>
      <c r="BK229" s="232">
        <f>ROUND(I229*H229,2)</f>
        <v>0</v>
      </c>
      <c r="BL229" s="16" t="s">
        <v>161</v>
      </c>
      <c r="BM229" s="231" t="s">
        <v>466</v>
      </c>
    </row>
    <row r="230" s="2" customFormat="1">
      <c r="A230" s="37"/>
      <c r="B230" s="38"/>
      <c r="C230" s="39"/>
      <c r="D230" s="233" t="s">
        <v>163</v>
      </c>
      <c r="E230" s="39"/>
      <c r="F230" s="234" t="s">
        <v>465</v>
      </c>
      <c r="G230" s="39"/>
      <c r="H230" s="39"/>
      <c r="I230" s="235"/>
      <c r="J230" s="39"/>
      <c r="K230" s="39"/>
      <c r="L230" s="43"/>
      <c r="M230" s="236"/>
      <c r="N230" s="237"/>
      <c r="O230" s="91"/>
      <c r="P230" s="91"/>
      <c r="Q230" s="91"/>
      <c r="R230" s="91"/>
      <c r="S230" s="91"/>
      <c r="T230" s="92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163</v>
      </c>
      <c r="AU230" s="16" t="s">
        <v>84</v>
      </c>
    </row>
    <row r="231" s="2" customFormat="1" ht="21.75" customHeight="1">
      <c r="A231" s="37"/>
      <c r="B231" s="38"/>
      <c r="C231" s="220" t="s">
        <v>301</v>
      </c>
      <c r="D231" s="220" t="s">
        <v>156</v>
      </c>
      <c r="E231" s="221" t="s">
        <v>467</v>
      </c>
      <c r="F231" s="222" t="s">
        <v>468</v>
      </c>
      <c r="G231" s="223" t="s">
        <v>215</v>
      </c>
      <c r="H231" s="224">
        <v>105</v>
      </c>
      <c r="I231" s="225"/>
      <c r="J231" s="226">
        <f>ROUND(I231*H231,2)</f>
        <v>0</v>
      </c>
      <c r="K231" s="222" t="s">
        <v>160</v>
      </c>
      <c r="L231" s="43"/>
      <c r="M231" s="227" t="s">
        <v>1</v>
      </c>
      <c r="N231" s="228" t="s">
        <v>44</v>
      </c>
      <c r="O231" s="91"/>
      <c r="P231" s="229">
        <f>O231*H231</f>
        <v>0</v>
      </c>
      <c r="Q231" s="229">
        <v>0</v>
      </c>
      <c r="R231" s="229">
        <f>Q231*H231</f>
        <v>0</v>
      </c>
      <c r="S231" s="229">
        <v>0</v>
      </c>
      <c r="T231" s="230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1" t="s">
        <v>161</v>
      </c>
      <c r="AT231" s="231" t="s">
        <v>156</v>
      </c>
      <c r="AU231" s="231" t="s">
        <v>84</v>
      </c>
      <c r="AY231" s="16" t="s">
        <v>155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6" t="s">
        <v>161</v>
      </c>
      <c r="BK231" s="232">
        <f>ROUND(I231*H231,2)</f>
        <v>0</v>
      </c>
      <c r="BL231" s="16" t="s">
        <v>161</v>
      </c>
      <c r="BM231" s="231" t="s">
        <v>469</v>
      </c>
    </row>
    <row r="232" s="2" customFormat="1">
      <c r="A232" s="37"/>
      <c r="B232" s="38"/>
      <c r="C232" s="39"/>
      <c r="D232" s="233" t="s">
        <v>163</v>
      </c>
      <c r="E232" s="39"/>
      <c r="F232" s="234" t="s">
        <v>468</v>
      </c>
      <c r="G232" s="39"/>
      <c r="H232" s="39"/>
      <c r="I232" s="235"/>
      <c r="J232" s="39"/>
      <c r="K232" s="39"/>
      <c r="L232" s="43"/>
      <c r="M232" s="236"/>
      <c r="N232" s="237"/>
      <c r="O232" s="91"/>
      <c r="P232" s="91"/>
      <c r="Q232" s="91"/>
      <c r="R232" s="91"/>
      <c r="S232" s="91"/>
      <c r="T232" s="92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163</v>
      </c>
      <c r="AU232" s="16" t="s">
        <v>84</v>
      </c>
    </row>
    <row r="233" s="2" customFormat="1" ht="21.75" customHeight="1">
      <c r="A233" s="37"/>
      <c r="B233" s="38"/>
      <c r="C233" s="220" t="s">
        <v>305</v>
      </c>
      <c r="D233" s="220" t="s">
        <v>156</v>
      </c>
      <c r="E233" s="221" t="s">
        <v>470</v>
      </c>
      <c r="F233" s="222" t="s">
        <v>471</v>
      </c>
      <c r="G233" s="223" t="s">
        <v>234</v>
      </c>
      <c r="H233" s="224">
        <v>1</v>
      </c>
      <c r="I233" s="225"/>
      <c r="J233" s="226">
        <f>ROUND(I233*H233,2)</f>
        <v>0</v>
      </c>
      <c r="K233" s="222" t="s">
        <v>1</v>
      </c>
      <c r="L233" s="43"/>
      <c r="M233" s="227" t="s">
        <v>1</v>
      </c>
      <c r="N233" s="228" t="s">
        <v>44</v>
      </c>
      <c r="O233" s="91"/>
      <c r="P233" s="229">
        <f>O233*H233</f>
        <v>0</v>
      </c>
      <c r="Q233" s="229">
        <v>0</v>
      </c>
      <c r="R233" s="229">
        <f>Q233*H233</f>
        <v>0</v>
      </c>
      <c r="S233" s="229">
        <v>0</v>
      </c>
      <c r="T233" s="230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1" t="s">
        <v>161</v>
      </c>
      <c r="AT233" s="231" t="s">
        <v>156</v>
      </c>
      <c r="AU233" s="231" t="s">
        <v>84</v>
      </c>
      <c r="AY233" s="16" t="s">
        <v>155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6" t="s">
        <v>161</v>
      </c>
      <c r="BK233" s="232">
        <f>ROUND(I233*H233,2)</f>
        <v>0</v>
      </c>
      <c r="BL233" s="16" t="s">
        <v>161</v>
      </c>
      <c r="BM233" s="231" t="s">
        <v>472</v>
      </c>
    </row>
    <row r="234" s="2" customFormat="1">
      <c r="A234" s="37"/>
      <c r="B234" s="38"/>
      <c r="C234" s="39"/>
      <c r="D234" s="233" t="s">
        <v>163</v>
      </c>
      <c r="E234" s="39"/>
      <c r="F234" s="234" t="s">
        <v>471</v>
      </c>
      <c r="G234" s="39"/>
      <c r="H234" s="39"/>
      <c r="I234" s="235"/>
      <c r="J234" s="39"/>
      <c r="K234" s="39"/>
      <c r="L234" s="43"/>
      <c r="M234" s="236"/>
      <c r="N234" s="237"/>
      <c r="O234" s="91"/>
      <c r="P234" s="91"/>
      <c r="Q234" s="91"/>
      <c r="R234" s="91"/>
      <c r="S234" s="91"/>
      <c r="T234" s="92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163</v>
      </c>
      <c r="AU234" s="16" t="s">
        <v>84</v>
      </c>
    </row>
    <row r="235" s="2" customFormat="1" ht="16.5" customHeight="1">
      <c r="A235" s="37"/>
      <c r="B235" s="38"/>
      <c r="C235" s="220" t="s">
        <v>309</v>
      </c>
      <c r="D235" s="220" t="s">
        <v>156</v>
      </c>
      <c r="E235" s="221" t="s">
        <v>274</v>
      </c>
      <c r="F235" s="222" t="s">
        <v>275</v>
      </c>
      <c r="G235" s="223" t="s">
        <v>234</v>
      </c>
      <c r="H235" s="224">
        <v>1</v>
      </c>
      <c r="I235" s="225"/>
      <c r="J235" s="226">
        <f>ROUND(I235*H235,2)</f>
        <v>0</v>
      </c>
      <c r="K235" s="222" t="s">
        <v>1</v>
      </c>
      <c r="L235" s="43"/>
      <c r="M235" s="227" t="s">
        <v>1</v>
      </c>
      <c r="N235" s="228" t="s">
        <v>44</v>
      </c>
      <c r="O235" s="91"/>
      <c r="P235" s="229">
        <f>O235*H235</f>
        <v>0</v>
      </c>
      <c r="Q235" s="229">
        <v>0</v>
      </c>
      <c r="R235" s="229">
        <f>Q235*H235</f>
        <v>0</v>
      </c>
      <c r="S235" s="229">
        <v>0</v>
      </c>
      <c r="T235" s="230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1" t="s">
        <v>161</v>
      </c>
      <c r="AT235" s="231" t="s">
        <v>156</v>
      </c>
      <c r="AU235" s="231" t="s">
        <v>84</v>
      </c>
      <c r="AY235" s="16" t="s">
        <v>155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6" t="s">
        <v>161</v>
      </c>
      <c r="BK235" s="232">
        <f>ROUND(I235*H235,2)</f>
        <v>0</v>
      </c>
      <c r="BL235" s="16" t="s">
        <v>161</v>
      </c>
      <c r="BM235" s="231" t="s">
        <v>276</v>
      </c>
    </row>
    <row r="236" s="2" customFormat="1">
      <c r="A236" s="37"/>
      <c r="B236" s="38"/>
      <c r="C236" s="39"/>
      <c r="D236" s="233" t="s">
        <v>163</v>
      </c>
      <c r="E236" s="39"/>
      <c r="F236" s="234" t="s">
        <v>275</v>
      </c>
      <c r="G236" s="39"/>
      <c r="H236" s="39"/>
      <c r="I236" s="235"/>
      <c r="J236" s="39"/>
      <c r="K236" s="39"/>
      <c r="L236" s="43"/>
      <c r="M236" s="236"/>
      <c r="N236" s="237"/>
      <c r="O236" s="91"/>
      <c r="P236" s="91"/>
      <c r="Q236" s="91"/>
      <c r="R236" s="91"/>
      <c r="S236" s="91"/>
      <c r="T236" s="92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163</v>
      </c>
      <c r="AU236" s="16" t="s">
        <v>84</v>
      </c>
    </row>
    <row r="237" s="2" customFormat="1" ht="16.5" customHeight="1">
      <c r="A237" s="37"/>
      <c r="B237" s="38"/>
      <c r="C237" s="220" t="s">
        <v>313</v>
      </c>
      <c r="D237" s="220" t="s">
        <v>156</v>
      </c>
      <c r="E237" s="221" t="s">
        <v>473</v>
      </c>
      <c r="F237" s="222" t="s">
        <v>474</v>
      </c>
      <c r="G237" s="223" t="s">
        <v>234</v>
      </c>
      <c r="H237" s="224">
        <v>3</v>
      </c>
      <c r="I237" s="225"/>
      <c r="J237" s="226">
        <f>ROUND(I237*H237,2)</f>
        <v>0</v>
      </c>
      <c r="K237" s="222" t="s">
        <v>1</v>
      </c>
      <c r="L237" s="43"/>
      <c r="M237" s="227" t="s">
        <v>1</v>
      </c>
      <c r="N237" s="228" t="s">
        <v>44</v>
      </c>
      <c r="O237" s="91"/>
      <c r="P237" s="229">
        <f>O237*H237</f>
        <v>0</v>
      </c>
      <c r="Q237" s="229">
        <v>0</v>
      </c>
      <c r="R237" s="229">
        <f>Q237*H237</f>
        <v>0</v>
      </c>
      <c r="S237" s="229">
        <v>0</v>
      </c>
      <c r="T237" s="230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1" t="s">
        <v>161</v>
      </c>
      <c r="AT237" s="231" t="s">
        <v>156</v>
      </c>
      <c r="AU237" s="231" t="s">
        <v>84</v>
      </c>
      <c r="AY237" s="16" t="s">
        <v>155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6" t="s">
        <v>161</v>
      </c>
      <c r="BK237" s="232">
        <f>ROUND(I237*H237,2)</f>
        <v>0</v>
      </c>
      <c r="BL237" s="16" t="s">
        <v>161</v>
      </c>
      <c r="BM237" s="231" t="s">
        <v>475</v>
      </c>
    </row>
    <row r="238" s="2" customFormat="1">
      <c r="A238" s="37"/>
      <c r="B238" s="38"/>
      <c r="C238" s="39"/>
      <c r="D238" s="233" t="s">
        <v>163</v>
      </c>
      <c r="E238" s="39"/>
      <c r="F238" s="234" t="s">
        <v>474</v>
      </c>
      <c r="G238" s="39"/>
      <c r="H238" s="39"/>
      <c r="I238" s="235"/>
      <c r="J238" s="39"/>
      <c r="K238" s="39"/>
      <c r="L238" s="43"/>
      <c r="M238" s="236"/>
      <c r="N238" s="237"/>
      <c r="O238" s="91"/>
      <c r="P238" s="91"/>
      <c r="Q238" s="91"/>
      <c r="R238" s="91"/>
      <c r="S238" s="91"/>
      <c r="T238" s="92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163</v>
      </c>
      <c r="AU238" s="16" t="s">
        <v>84</v>
      </c>
    </row>
    <row r="239" s="2" customFormat="1" ht="16.5" customHeight="1">
      <c r="A239" s="37"/>
      <c r="B239" s="38"/>
      <c r="C239" s="220" t="s">
        <v>317</v>
      </c>
      <c r="D239" s="220" t="s">
        <v>156</v>
      </c>
      <c r="E239" s="221" t="s">
        <v>476</v>
      </c>
      <c r="F239" s="222" t="s">
        <v>477</v>
      </c>
      <c r="G239" s="223" t="s">
        <v>234</v>
      </c>
      <c r="H239" s="224">
        <v>3</v>
      </c>
      <c r="I239" s="225"/>
      <c r="J239" s="226">
        <f>ROUND(I239*H239,2)</f>
        <v>0</v>
      </c>
      <c r="K239" s="222" t="s">
        <v>1</v>
      </c>
      <c r="L239" s="43"/>
      <c r="M239" s="227" t="s">
        <v>1</v>
      </c>
      <c r="N239" s="228" t="s">
        <v>44</v>
      </c>
      <c r="O239" s="91"/>
      <c r="P239" s="229">
        <f>O239*H239</f>
        <v>0</v>
      </c>
      <c r="Q239" s="229">
        <v>0</v>
      </c>
      <c r="R239" s="229">
        <f>Q239*H239</f>
        <v>0</v>
      </c>
      <c r="S239" s="229">
        <v>0</v>
      </c>
      <c r="T239" s="230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1" t="s">
        <v>161</v>
      </c>
      <c r="AT239" s="231" t="s">
        <v>156</v>
      </c>
      <c r="AU239" s="231" t="s">
        <v>84</v>
      </c>
      <c r="AY239" s="16" t="s">
        <v>155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6" t="s">
        <v>161</v>
      </c>
      <c r="BK239" s="232">
        <f>ROUND(I239*H239,2)</f>
        <v>0</v>
      </c>
      <c r="BL239" s="16" t="s">
        <v>161</v>
      </c>
      <c r="BM239" s="231" t="s">
        <v>478</v>
      </c>
    </row>
    <row r="240" s="2" customFormat="1">
      <c r="A240" s="37"/>
      <c r="B240" s="38"/>
      <c r="C240" s="39"/>
      <c r="D240" s="233" t="s">
        <v>163</v>
      </c>
      <c r="E240" s="39"/>
      <c r="F240" s="234" t="s">
        <v>477</v>
      </c>
      <c r="G240" s="39"/>
      <c r="H240" s="39"/>
      <c r="I240" s="235"/>
      <c r="J240" s="39"/>
      <c r="K240" s="39"/>
      <c r="L240" s="43"/>
      <c r="M240" s="236"/>
      <c r="N240" s="237"/>
      <c r="O240" s="91"/>
      <c r="P240" s="91"/>
      <c r="Q240" s="91"/>
      <c r="R240" s="91"/>
      <c r="S240" s="91"/>
      <c r="T240" s="92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163</v>
      </c>
      <c r="AU240" s="16" t="s">
        <v>84</v>
      </c>
    </row>
    <row r="241" s="2" customFormat="1" ht="16.5" customHeight="1">
      <c r="A241" s="37"/>
      <c r="B241" s="38"/>
      <c r="C241" s="220" t="s">
        <v>321</v>
      </c>
      <c r="D241" s="220" t="s">
        <v>156</v>
      </c>
      <c r="E241" s="221" t="s">
        <v>286</v>
      </c>
      <c r="F241" s="222" t="s">
        <v>287</v>
      </c>
      <c r="G241" s="223" t="s">
        <v>234</v>
      </c>
      <c r="H241" s="224">
        <v>1</v>
      </c>
      <c r="I241" s="225"/>
      <c r="J241" s="226">
        <f>ROUND(I241*H241,2)</f>
        <v>0</v>
      </c>
      <c r="K241" s="222" t="s">
        <v>1</v>
      </c>
      <c r="L241" s="43"/>
      <c r="M241" s="227" t="s">
        <v>1</v>
      </c>
      <c r="N241" s="228" t="s">
        <v>44</v>
      </c>
      <c r="O241" s="91"/>
      <c r="P241" s="229">
        <f>O241*H241</f>
        <v>0</v>
      </c>
      <c r="Q241" s="229">
        <v>0</v>
      </c>
      <c r="R241" s="229">
        <f>Q241*H241</f>
        <v>0</v>
      </c>
      <c r="S241" s="229">
        <v>0</v>
      </c>
      <c r="T241" s="230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1" t="s">
        <v>161</v>
      </c>
      <c r="AT241" s="231" t="s">
        <v>156</v>
      </c>
      <c r="AU241" s="231" t="s">
        <v>84</v>
      </c>
      <c r="AY241" s="16" t="s">
        <v>155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6" t="s">
        <v>161</v>
      </c>
      <c r="BK241" s="232">
        <f>ROUND(I241*H241,2)</f>
        <v>0</v>
      </c>
      <c r="BL241" s="16" t="s">
        <v>161</v>
      </c>
      <c r="BM241" s="231" t="s">
        <v>288</v>
      </c>
    </row>
    <row r="242" s="2" customFormat="1">
      <c r="A242" s="37"/>
      <c r="B242" s="38"/>
      <c r="C242" s="39"/>
      <c r="D242" s="233" t="s">
        <v>163</v>
      </c>
      <c r="E242" s="39"/>
      <c r="F242" s="234" t="s">
        <v>287</v>
      </c>
      <c r="G242" s="39"/>
      <c r="H242" s="39"/>
      <c r="I242" s="235"/>
      <c r="J242" s="39"/>
      <c r="K242" s="39"/>
      <c r="L242" s="43"/>
      <c r="M242" s="236"/>
      <c r="N242" s="237"/>
      <c r="O242" s="91"/>
      <c r="P242" s="91"/>
      <c r="Q242" s="91"/>
      <c r="R242" s="91"/>
      <c r="S242" s="91"/>
      <c r="T242" s="92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163</v>
      </c>
      <c r="AU242" s="16" t="s">
        <v>84</v>
      </c>
    </row>
    <row r="243" s="2" customFormat="1" ht="16.5" customHeight="1">
      <c r="A243" s="37"/>
      <c r="B243" s="38"/>
      <c r="C243" s="220" t="s">
        <v>325</v>
      </c>
      <c r="D243" s="220" t="s">
        <v>156</v>
      </c>
      <c r="E243" s="221" t="s">
        <v>479</v>
      </c>
      <c r="F243" s="222" t="s">
        <v>480</v>
      </c>
      <c r="G243" s="223" t="s">
        <v>234</v>
      </c>
      <c r="H243" s="224">
        <v>1</v>
      </c>
      <c r="I243" s="225"/>
      <c r="J243" s="226">
        <f>ROUND(I243*H243,2)</f>
        <v>0</v>
      </c>
      <c r="K243" s="222" t="s">
        <v>1</v>
      </c>
      <c r="L243" s="43"/>
      <c r="M243" s="227" t="s">
        <v>1</v>
      </c>
      <c r="N243" s="228" t="s">
        <v>44</v>
      </c>
      <c r="O243" s="91"/>
      <c r="P243" s="229">
        <f>O243*H243</f>
        <v>0</v>
      </c>
      <c r="Q243" s="229">
        <v>0</v>
      </c>
      <c r="R243" s="229">
        <f>Q243*H243</f>
        <v>0</v>
      </c>
      <c r="S243" s="229">
        <v>0</v>
      </c>
      <c r="T243" s="230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1" t="s">
        <v>161</v>
      </c>
      <c r="AT243" s="231" t="s">
        <v>156</v>
      </c>
      <c r="AU243" s="231" t="s">
        <v>84</v>
      </c>
      <c r="AY243" s="16" t="s">
        <v>155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6" t="s">
        <v>161</v>
      </c>
      <c r="BK243" s="232">
        <f>ROUND(I243*H243,2)</f>
        <v>0</v>
      </c>
      <c r="BL243" s="16" t="s">
        <v>161</v>
      </c>
      <c r="BM243" s="231" t="s">
        <v>481</v>
      </c>
    </row>
    <row r="244" s="2" customFormat="1">
      <c r="A244" s="37"/>
      <c r="B244" s="38"/>
      <c r="C244" s="39"/>
      <c r="D244" s="233" t="s">
        <v>163</v>
      </c>
      <c r="E244" s="39"/>
      <c r="F244" s="234" t="s">
        <v>480</v>
      </c>
      <c r="G244" s="39"/>
      <c r="H244" s="39"/>
      <c r="I244" s="235"/>
      <c r="J244" s="39"/>
      <c r="K244" s="39"/>
      <c r="L244" s="43"/>
      <c r="M244" s="236"/>
      <c r="N244" s="237"/>
      <c r="O244" s="91"/>
      <c r="P244" s="91"/>
      <c r="Q244" s="91"/>
      <c r="R244" s="91"/>
      <c r="S244" s="91"/>
      <c r="T244" s="92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163</v>
      </c>
      <c r="AU244" s="16" t="s">
        <v>84</v>
      </c>
    </row>
    <row r="245" s="2" customFormat="1" ht="16.5" customHeight="1">
      <c r="A245" s="37"/>
      <c r="B245" s="38"/>
      <c r="C245" s="220" t="s">
        <v>329</v>
      </c>
      <c r="D245" s="220" t="s">
        <v>156</v>
      </c>
      <c r="E245" s="221" t="s">
        <v>482</v>
      </c>
      <c r="F245" s="222" t="s">
        <v>483</v>
      </c>
      <c r="G245" s="223" t="s">
        <v>234</v>
      </c>
      <c r="H245" s="224">
        <v>1</v>
      </c>
      <c r="I245" s="225"/>
      <c r="J245" s="226">
        <f>ROUND(I245*H245,2)</f>
        <v>0</v>
      </c>
      <c r="K245" s="222" t="s">
        <v>1</v>
      </c>
      <c r="L245" s="43"/>
      <c r="M245" s="227" t="s">
        <v>1</v>
      </c>
      <c r="N245" s="228" t="s">
        <v>44</v>
      </c>
      <c r="O245" s="91"/>
      <c r="P245" s="229">
        <f>O245*H245</f>
        <v>0</v>
      </c>
      <c r="Q245" s="229">
        <v>0</v>
      </c>
      <c r="R245" s="229">
        <f>Q245*H245</f>
        <v>0</v>
      </c>
      <c r="S245" s="229">
        <v>0</v>
      </c>
      <c r="T245" s="230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1" t="s">
        <v>161</v>
      </c>
      <c r="AT245" s="231" t="s">
        <v>156</v>
      </c>
      <c r="AU245" s="231" t="s">
        <v>84</v>
      </c>
      <c r="AY245" s="16" t="s">
        <v>155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6" t="s">
        <v>161</v>
      </c>
      <c r="BK245" s="232">
        <f>ROUND(I245*H245,2)</f>
        <v>0</v>
      </c>
      <c r="BL245" s="16" t="s">
        <v>161</v>
      </c>
      <c r="BM245" s="231" t="s">
        <v>484</v>
      </c>
    </row>
    <row r="246" s="2" customFormat="1">
      <c r="A246" s="37"/>
      <c r="B246" s="38"/>
      <c r="C246" s="39"/>
      <c r="D246" s="233" t="s">
        <v>163</v>
      </c>
      <c r="E246" s="39"/>
      <c r="F246" s="234" t="s">
        <v>483</v>
      </c>
      <c r="G246" s="39"/>
      <c r="H246" s="39"/>
      <c r="I246" s="235"/>
      <c r="J246" s="39"/>
      <c r="K246" s="39"/>
      <c r="L246" s="43"/>
      <c r="M246" s="236"/>
      <c r="N246" s="237"/>
      <c r="O246" s="91"/>
      <c r="P246" s="91"/>
      <c r="Q246" s="91"/>
      <c r="R246" s="91"/>
      <c r="S246" s="91"/>
      <c r="T246" s="92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163</v>
      </c>
      <c r="AU246" s="16" t="s">
        <v>84</v>
      </c>
    </row>
    <row r="247" s="2" customFormat="1" ht="16.5" customHeight="1">
      <c r="A247" s="37"/>
      <c r="B247" s="38"/>
      <c r="C247" s="220" t="s">
        <v>333</v>
      </c>
      <c r="D247" s="220" t="s">
        <v>156</v>
      </c>
      <c r="E247" s="221" t="s">
        <v>485</v>
      </c>
      <c r="F247" s="222" t="s">
        <v>486</v>
      </c>
      <c r="G247" s="223" t="s">
        <v>234</v>
      </c>
      <c r="H247" s="224">
        <v>1</v>
      </c>
      <c r="I247" s="225"/>
      <c r="J247" s="226">
        <f>ROUND(I247*H247,2)</f>
        <v>0</v>
      </c>
      <c r="K247" s="222" t="s">
        <v>1</v>
      </c>
      <c r="L247" s="43"/>
      <c r="M247" s="227" t="s">
        <v>1</v>
      </c>
      <c r="N247" s="228" t="s">
        <v>44</v>
      </c>
      <c r="O247" s="91"/>
      <c r="P247" s="229">
        <f>O247*H247</f>
        <v>0</v>
      </c>
      <c r="Q247" s="229">
        <v>0</v>
      </c>
      <c r="R247" s="229">
        <f>Q247*H247</f>
        <v>0</v>
      </c>
      <c r="S247" s="229">
        <v>0</v>
      </c>
      <c r="T247" s="230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31" t="s">
        <v>161</v>
      </c>
      <c r="AT247" s="231" t="s">
        <v>156</v>
      </c>
      <c r="AU247" s="231" t="s">
        <v>84</v>
      </c>
      <c r="AY247" s="16" t="s">
        <v>155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6" t="s">
        <v>161</v>
      </c>
      <c r="BK247" s="232">
        <f>ROUND(I247*H247,2)</f>
        <v>0</v>
      </c>
      <c r="BL247" s="16" t="s">
        <v>161</v>
      </c>
      <c r="BM247" s="231" t="s">
        <v>487</v>
      </c>
    </row>
    <row r="248" s="2" customFormat="1">
      <c r="A248" s="37"/>
      <c r="B248" s="38"/>
      <c r="C248" s="39"/>
      <c r="D248" s="233" t="s">
        <v>163</v>
      </c>
      <c r="E248" s="39"/>
      <c r="F248" s="234" t="s">
        <v>486</v>
      </c>
      <c r="G248" s="39"/>
      <c r="H248" s="39"/>
      <c r="I248" s="235"/>
      <c r="J248" s="39"/>
      <c r="K248" s="39"/>
      <c r="L248" s="43"/>
      <c r="M248" s="236"/>
      <c r="N248" s="237"/>
      <c r="O248" s="91"/>
      <c r="P248" s="91"/>
      <c r="Q248" s="91"/>
      <c r="R248" s="91"/>
      <c r="S248" s="91"/>
      <c r="T248" s="92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163</v>
      </c>
      <c r="AU248" s="16" t="s">
        <v>84</v>
      </c>
    </row>
    <row r="249" s="2" customFormat="1" ht="16.5" customHeight="1">
      <c r="A249" s="37"/>
      <c r="B249" s="38"/>
      <c r="C249" s="220" t="s">
        <v>337</v>
      </c>
      <c r="D249" s="220" t="s">
        <v>156</v>
      </c>
      <c r="E249" s="221" t="s">
        <v>306</v>
      </c>
      <c r="F249" s="222" t="s">
        <v>307</v>
      </c>
      <c r="G249" s="223" t="s">
        <v>234</v>
      </c>
      <c r="H249" s="224">
        <v>1</v>
      </c>
      <c r="I249" s="225"/>
      <c r="J249" s="226">
        <f>ROUND(I249*H249,2)</f>
        <v>0</v>
      </c>
      <c r="K249" s="222" t="s">
        <v>1</v>
      </c>
      <c r="L249" s="43"/>
      <c r="M249" s="227" t="s">
        <v>1</v>
      </c>
      <c r="N249" s="228" t="s">
        <v>44</v>
      </c>
      <c r="O249" s="91"/>
      <c r="P249" s="229">
        <f>O249*H249</f>
        <v>0</v>
      </c>
      <c r="Q249" s="229">
        <v>0</v>
      </c>
      <c r="R249" s="229">
        <f>Q249*H249</f>
        <v>0</v>
      </c>
      <c r="S249" s="229">
        <v>0</v>
      </c>
      <c r="T249" s="230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1" t="s">
        <v>161</v>
      </c>
      <c r="AT249" s="231" t="s">
        <v>156</v>
      </c>
      <c r="AU249" s="231" t="s">
        <v>84</v>
      </c>
      <c r="AY249" s="16" t="s">
        <v>155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6" t="s">
        <v>161</v>
      </c>
      <c r="BK249" s="232">
        <f>ROUND(I249*H249,2)</f>
        <v>0</v>
      </c>
      <c r="BL249" s="16" t="s">
        <v>161</v>
      </c>
      <c r="BM249" s="231" t="s">
        <v>308</v>
      </c>
    </row>
    <row r="250" s="2" customFormat="1">
      <c r="A250" s="37"/>
      <c r="B250" s="38"/>
      <c r="C250" s="39"/>
      <c r="D250" s="233" t="s">
        <v>163</v>
      </c>
      <c r="E250" s="39"/>
      <c r="F250" s="234" t="s">
        <v>307</v>
      </c>
      <c r="G250" s="39"/>
      <c r="H250" s="39"/>
      <c r="I250" s="235"/>
      <c r="J250" s="39"/>
      <c r="K250" s="39"/>
      <c r="L250" s="43"/>
      <c r="M250" s="236"/>
      <c r="N250" s="237"/>
      <c r="O250" s="91"/>
      <c r="P250" s="91"/>
      <c r="Q250" s="91"/>
      <c r="R250" s="91"/>
      <c r="S250" s="91"/>
      <c r="T250" s="92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163</v>
      </c>
      <c r="AU250" s="16" t="s">
        <v>84</v>
      </c>
    </row>
    <row r="251" s="2" customFormat="1" ht="16.5" customHeight="1">
      <c r="A251" s="37"/>
      <c r="B251" s="38"/>
      <c r="C251" s="220" t="s">
        <v>341</v>
      </c>
      <c r="D251" s="220" t="s">
        <v>156</v>
      </c>
      <c r="E251" s="221" t="s">
        <v>310</v>
      </c>
      <c r="F251" s="222" t="s">
        <v>311</v>
      </c>
      <c r="G251" s="223" t="s">
        <v>234</v>
      </c>
      <c r="H251" s="224">
        <v>1</v>
      </c>
      <c r="I251" s="225"/>
      <c r="J251" s="226">
        <f>ROUND(I251*H251,2)</f>
        <v>0</v>
      </c>
      <c r="K251" s="222" t="s">
        <v>1</v>
      </c>
      <c r="L251" s="43"/>
      <c r="M251" s="227" t="s">
        <v>1</v>
      </c>
      <c r="N251" s="228" t="s">
        <v>44</v>
      </c>
      <c r="O251" s="91"/>
      <c r="P251" s="229">
        <f>O251*H251</f>
        <v>0</v>
      </c>
      <c r="Q251" s="229">
        <v>0</v>
      </c>
      <c r="R251" s="229">
        <f>Q251*H251</f>
        <v>0</v>
      </c>
      <c r="S251" s="229">
        <v>0</v>
      </c>
      <c r="T251" s="230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31" t="s">
        <v>161</v>
      </c>
      <c r="AT251" s="231" t="s">
        <v>156</v>
      </c>
      <c r="AU251" s="231" t="s">
        <v>84</v>
      </c>
      <c r="AY251" s="16" t="s">
        <v>155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6" t="s">
        <v>161</v>
      </c>
      <c r="BK251" s="232">
        <f>ROUND(I251*H251,2)</f>
        <v>0</v>
      </c>
      <c r="BL251" s="16" t="s">
        <v>161</v>
      </c>
      <c r="BM251" s="231" t="s">
        <v>312</v>
      </c>
    </row>
    <row r="252" s="2" customFormat="1">
      <c r="A252" s="37"/>
      <c r="B252" s="38"/>
      <c r="C252" s="39"/>
      <c r="D252" s="233" t="s">
        <v>163</v>
      </c>
      <c r="E252" s="39"/>
      <c r="F252" s="234" t="s">
        <v>311</v>
      </c>
      <c r="G252" s="39"/>
      <c r="H252" s="39"/>
      <c r="I252" s="235"/>
      <c r="J252" s="39"/>
      <c r="K252" s="39"/>
      <c r="L252" s="43"/>
      <c r="M252" s="236"/>
      <c r="N252" s="237"/>
      <c r="O252" s="91"/>
      <c r="P252" s="91"/>
      <c r="Q252" s="91"/>
      <c r="R252" s="91"/>
      <c r="S252" s="91"/>
      <c r="T252" s="92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163</v>
      </c>
      <c r="AU252" s="16" t="s">
        <v>84</v>
      </c>
    </row>
    <row r="253" s="2" customFormat="1" ht="16.5" customHeight="1">
      <c r="A253" s="37"/>
      <c r="B253" s="38"/>
      <c r="C253" s="220" t="s">
        <v>345</v>
      </c>
      <c r="D253" s="220" t="s">
        <v>156</v>
      </c>
      <c r="E253" s="221" t="s">
        <v>314</v>
      </c>
      <c r="F253" s="222" t="s">
        <v>315</v>
      </c>
      <c r="G253" s="223" t="s">
        <v>234</v>
      </c>
      <c r="H253" s="224">
        <v>2</v>
      </c>
      <c r="I253" s="225"/>
      <c r="J253" s="226">
        <f>ROUND(I253*H253,2)</f>
        <v>0</v>
      </c>
      <c r="K253" s="222" t="s">
        <v>160</v>
      </c>
      <c r="L253" s="43"/>
      <c r="M253" s="227" t="s">
        <v>1</v>
      </c>
      <c r="N253" s="228" t="s">
        <v>44</v>
      </c>
      <c r="O253" s="91"/>
      <c r="P253" s="229">
        <f>O253*H253</f>
        <v>0</v>
      </c>
      <c r="Q253" s="229">
        <v>0</v>
      </c>
      <c r="R253" s="229">
        <f>Q253*H253</f>
        <v>0</v>
      </c>
      <c r="S253" s="229">
        <v>0</v>
      </c>
      <c r="T253" s="230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31" t="s">
        <v>161</v>
      </c>
      <c r="AT253" s="231" t="s">
        <v>156</v>
      </c>
      <c r="AU253" s="231" t="s">
        <v>84</v>
      </c>
      <c r="AY253" s="16" t="s">
        <v>155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6" t="s">
        <v>161</v>
      </c>
      <c r="BK253" s="232">
        <f>ROUND(I253*H253,2)</f>
        <v>0</v>
      </c>
      <c r="BL253" s="16" t="s">
        <v>161</v>
      </c>
      <c r="BM253" s="231" t="s">
        <v>316</v>
      </c>
    </row>
    <row r="254" s="2" customFormat="1">
      <c r="A254" s="37"/>
      <c r="B254" s="38"/>
      <c r="C254" s="39"/>
      <c r="D254" s="233" t="s">
        <v>163</v>
      </c>
      <c r="E254" s="39"/>
      <c r="F254" s="234" t="s">
        <v>315</v>
      </c>
      <c r="G254" s="39"/>
      <c r="H254" s="39"/>
      <c r="I254" s="235"/>
      <c r="J254" s="39"/>
      <c r="K254" s="39"/>
      <c r="L254" s="43"/>
      <c r="M254" s="236"/>
      <c r="N254" s="237"/>
      <c r="O254" s="91"/>
      <c r="P254" s="91"/>
      <c r="Q254" s="91"/>
      <c r="R254" s="91"/>
      <c r="S254" s="91"/>
      <c r="T254" s="92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163</v>
      </c>
      <c r="AU254" s="16" t="s">
        <v>84</v>
      </c>
    </row>
    <row r="255" s="2" customFormat="1" ht="21.75" customHeight="1">
      <c r="A255" s="37"/>
      <c r="B255" s="38"/>
      <c r="C255" s="220" t="s">
        <v>349</v>
      </c>
      <c r="D255" s="220" t="s">
        <v>156</v>
      </c>
      <c r="E255" s="221" t="s">
        <v>488</v>
      </c>
      <c r="F255" s="222" t="s">
        <v>489</v>
      </c>
      <c r="G255" s="223" t="s">
        <v>234</v>
      </c>
      <c r="H255" s="224">
        <v>3</v>
      </c>
      <c r="I255" s="225"/>
      <c r="J255" s="226">
        <f>ROUND(I255*H255,2)</f>
        <v>0</v>
      </c>
      <c r="K255" s="222" t="s">
        <v>160</v>
      </c>
      <c r="L255" s="43"/>
      <c r="M255" s="227" t="s">
        <v>1</v>
      </c>
      <c r="N255" s="228" t="s">
        <v>44</v>
      </c>
      <c r="O255" s="91"/>
      <c r="P255" s="229">
        <f>O255*H255</f>
        <v>0</v>
      </c>
      <c r="Q255" s="229">
        <v>0</v>
      </c>
      <c r="R255" s="229">
        <f>Q255*H255</f>
        <v>0</v>
      </c>
      <c r="S255" s="229">
        <v>0</v>
      </c>
      <c r="T255" s="230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1" t="s">
        <v>161</v>
      </c>
      <c r="AT255" s="231" t="s">
        <v>156</v>
      </c>
      <c r="AU255" s="231" t="s">
        <v>84</v>
      </c>
      <c r="AY255" s="16" t="s">
        <v>155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6" t="s">
        <v>161</v>
      </c>
      <c r="BK255" s="232">
        <f>ROUND(I255*H255,2)</f>
        <v>0</v>
      </c>
      <c r="BL255" s="16" t="s">
        <v>161</v>
      </c>
      <c r="BM255" s="231" t="s">
        <v>490</v>
      </c>
    </row>
    <row r="256" s="2" customFormat="1">
      <c r="A256" s="37"/>
      <c r="B256" s="38"/>
      <c r="C256" s="39"/>
      <c r="D256" s="233" t="s">
        <v>163</v>
      </c>
      <c r="E256" s="39"/>
      <c r="F256" s="234" t="s">
        <v>489</v>
      </c>
      <c r="G256" s="39"/>
      <c r="H256" s="39"/>
      <c r="I256" s="235"/>
      <c r="J256" s="39"/>
      <c r="K256" s="39"/>
      <c r="L256" s="43"/>
      <c r="M256" s="236"/>
      <c r="N256" s="237"/>
      <c r="O256" s="91"/>
      <c r="P256" s="91"/>
      <c r="Q256" s="91"/>
      <c r="R256" s="91"/>
      <c r="S256" s="91"/>
      <c r="T256" s="92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163</v>
      </c>
      <c r="AU256" s="16" t="s">
        <v>84</v>
      </c>
    </row>
    <row r="257" s="2" customFormat="1" ht="16.5" customHeight="1">
      <c r="A257" s="37"/>
      <c r="B257" s="38"/>
      <c r="C257" s="220" t="s">
        <v>353</v>
      </c>
      <c r="D257" s="220" t="s">
        <v>156</v>
      </c>
      <c r="E257" s="221" t="s">
        <v>322</v>
      </c>
      <c r="F257" s="222" t="s">
        <v>323</v>
      </c>
      <c r="G257" s="223" t="s">
        <v>234</v>
      </c>
      <c r="H257" s="224">
        <v>9</v>
      </c>
      <c r="I257" s="225"/>
      <c r="J257" s="226">
        <f>ROUND(I257*H257,2)</f>
        <v>0</v>
      </c>
      <c r="K257" s="222" t="s">
        <v>160</v>
      </c>
      <c r="L257" s="43"/>
      <c r="M257" s="227" t="s">
        <v>1</v>
      </c>
      <c r="N257" s="228" t="s">
        <v>44</v>
      </c>
      <c r="O257" s="91"/>
      <c r="P257" s="229">
        <f>O257*H257</f>
        <v>0</v>
      </c>
      <c r="Q257" s="229">
        <v>0</v>
      </c>
      <c r="R257" s="229">
        <f>Q257*H257</f>
        <v>0</v>
      </c>
      <c r="S257" s="229">
        <v>0</v>
      </c>
      <c r="T257" s="230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31" t="s">
        <v>161</v>
      </c>
      <c r="AT257" s="231" t="s">
        <v>156</v>
      </c>
      <c r="AU257" s="231" t="s">
        <v>84</v>
      </c>
      <c r="AY257" s="16" t="s">
        <v>155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6" t="s">
        <v>161</v>
      </c>
      <c r="BK257" s="232">
        <f>ROUND(I257*H257,2)</f>
        <v>0</v>
      </c>
      <c r="BL257" s="16" t="s">
        <v>161</v>
      </c>
      <c r="BM257" s="231" t="s">
        <v>324</v>
      </c>
    </row>
    <row r="258" s="2" customFormat="1">
      <c r="A258" s="37"/>
      <c r="B258" s="38"/>
      <c r="C258" s="39"/>
      <c r="D258" s="233" t="s">
        <v>163</v>
      </c>
      <c r="E258" s="39"/>
      <c r="F258" s="234" t="s">
        <v>323</v>
      </c>
      <c r="G258" s="39"/>
      <c r="H258" s="39"/>
      <c r="I258" s="235"/>
      <c r="J258" s="39"/>
      <c r="K258" s="39"/>
      <c r="L258" s="43"/>
      <c r="M258" s="236"/>
      <c r="N258" s="237"/>
      <c r="O258" s="91"/>
      <c r="P258" s="91"/>
      <c r="Q258" s="91"/>
      <c r="R258" s="91"/>
      <c r="S258" s="91"/>
      <c r="T258" s="92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163</v>
      </c>
      <c r="AU258" s="16" t="s">
        <v>84</v>
      </c>
    </row>
    <row r="259" s="2" customFormat="1" ht="16.5" customHeight="1">
      <c r="A259" s="37"/>
      <c r="B259" s="38"/>
      <c r="C259" s="220" t="s">
        <v>357</v>
      </c>
      <c r="D259" s="220" t="s">
        <v>156</v>
      </c>
      <c r="E259" s="221" t="s">
        <v>326</v>
      </c>
      <c r="F259" s="222" t="s">
        <v>327</v>
      </c>
      <c r="G259" s="223" t="s">
        <v>234</v>
      </c>
      <c r="H259" s="224">
        <v>4</v>
      </c>
      <c r="I259" s="225"/>
      <c r="J259" s="226">
        <f>ROUND(I259*H259,2)</f>
        <v>0</v>
      </c>
      <c r="K259" s="222" t="s">
        <v>1</v>
      </c>
      <c r="L259" s="43"/>
      <c r="M259" s="227" t="s">
        <v>1</v>
      </c>
      <c r="N259" s="228" t="s">
        <v>44</v>
      </c>
      <c r="O259" s="91"/>
      <c r="P259" s="229">
        <f>O259*H259</f>
        <v>0</v>
      </c>
      <c r="Q259" s="229">
        <v>0</v>
      </c>
      <c r="R259" s="229">
        <f>Q259*H259</f>
        <v>0</v>
      </c>
      <c r="S259" s="229">
        <v>0</v>
      </c>
      <c r="T259" s="230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1" t="s">
        <v>161</v>
      </c>
      <c r="AT259" s="231" t="s">
        <v>156</v>
      </c>
      <c r="AU259" s="231" t="s">
        <v>84</v>
      </c>
      <c r="AY259" s="16" t="s">
        <v>155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6" t="s">
        <v>161</v>
      </c>
      <c r="BK259" s="232">
        <f>ROUND(I259*H259,2)</f>
        <v>0</v>
      </c>
      <c r="BL259" s="16" t="s">
        <v>161</v>
      </c>
      <c r="BM259" s="231" t="s">
        <v>328</v>
      </c>
    </row>
    <row r="260" s="2" customFormat="1">
      <c r="A260" s="37"/>
      <c r="B260" s="38"/>
      <c r="C260" s="39"/>
      <c r="D260" s="233" t="s">
        <v>163</v>
      </c>
      <c r="E260" s="39"/>
      <c r="F260" s="234" t="s">
        <v>327</v>
      </c>
      <c r="G260" s="39"/>
      <c r="H260" s="39"/>
      <c r="I260" s="235"/>
      <c r="J260" s="39"/>
      <c r="K260" s="39"/>
      <c r="L260" s="43"/>
      <c r="M260" s="236"/>
      <c r="N260" s="237"/>
      <c r="O260" s="91"/>
      <c r="P260" s="91"/>
      <c r="Q260" s="91"/>
      <c r="R260" s="91"/>
      <c r="S260" s="91"/>
      <c r="T260" s="92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163</v>
      </c>
      <c r="AU260" s="16" t="s">
        <v>84</v>
      </c>
    </row>
    <row r="261" s="2" customFormat="1" ht="16.5" customHeight="1">
      <c r="A261" s="37"/>
      <c r="B261" s="38"/>
      <c r="C261" s="220" t="s">
        <v>362</v>
      </c>
      <c r="D261" s="220" t="s">
        <v>156</v>
      </c>
      <c r="E261" s="221" t="s">
        <v>330</v>
      </c>
      <c r="F261" s="222" t="s">
        <v>331</v>
      </c>
      <c r="G261" s="223" t="s">
        <v>234</v>
      </c>
      <c r="H261" s="224">
        <v>4</v>
      </c>
      <c r="I261" s="225"/>
      <c r="J261" s="226">
        <f>ROUND(I261*H261,2)</f>
        <v>0</v>
      </c>
      <c r="K261" s="222" t="s">
        <v>160</v>
      </c>
      <c r="L261" s="43"/>
      <c r="M261" s="227" t="s">
        <v>1</v>
      </c>
      <c r="N261" s="228" t="s">
        <v>44</v>
      </c>
      <c r="O261" s="91"/>
      <c r="P261" s="229">
        <f>O261*H261</f>
        <v>0</v>
      </c>
      <c r="Q261" s="229">
        <v>0</v>
      </c>
      <c r="R261" s="229">
        <f>Q261*H261</f>
        <v>0</v>
      </c>
      <c r="S261" s="229">
        <v>0</v>
      </c>
      <c r="T261" s="230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31" t="s">
        <v>161</v>
      </c>
      <c r="AT261" s="231" t="s">
        <v>156</v>
      </c>
      <c r="AU261" s="231" t="s">
        <v>84</v>
      </c>
      <c r="AY261" s="16" t="s">
        <v>155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6" t="s">
        <v>161</v>
      </c>
      <c r="BK261" s="232">
        <f>ROUND(I261*H261,2)</f>
        <v>0</v>
      </c>
      <c r="BL261" s="16" t="s">
        <v>161</v>
      </c>
      <c r="BM261" s="231" t="s">
        <v>332</v>
      </c>
    </row>
    <row r="262" s="2" customFormat="1">
      <c r="A262" s="37"/>
      <c r="B262" s="38"/>
      <c r="C262" s="39"/>
      <c r="D262" s="233" t="s">
        <v>163</v>
      </c>
      <c r="E262" s="39"/>
      <c r="F262" s="234" t="s">
        <v>331</v>
      </c>
      <c r="G262" s="39"/>
      <c r="H262" s="39"/>
      <c r="I262" s="235"/>
      <c r="J262" s="39"/>
      <c r="K262" s="39"/>
      <c r="L262" s="43"/>
      <c r="M262" s="236"/>
      <c r="N262" s="237"/>
      <c r="O262" s="91"/>
      <c r="P262" s="91"/>
      <c r="Q262" s="91"/>
      <c r="R262" s="91"/>
      <c r="S262" s="91"/>
      <c r="T262" s="92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163</v>
      </c>
      <c r="AU262" s="16" t="s">
        <v>84</v>
      </c>
    </row>
    <row r="263" s="2" customFormat="1" ht="16.5" customHeight="1">
      <c r="A263" s="37"/>
      <c r="B263" s="38"/>
      <c r="C263" s="220" t="s">
        <v>367</v>
      </c>
      <c r="D263" s="220" t="s">
        <v>156</v>
      </c>
      <c r="E263" s="221" t="s">
        <v>334</v>
      </c>
      <c r="F263" s="222" t="s">
        <v>335</v>
      </c>
      <c r="G263" s="223" t="s">
        <v>234</v>
      </c>
      <c r="H263" s="224">
        <v>4</v>
      </c>
      <c r="I263" s="225"/>
      <c r="J263" s="226">
        <f>ROUND(I263*H263,2)</f>
        <v>0</v>
      </c>
      <c r="K263" s="222" t="s">
        <v>1</v>
      </c>
      <c r="L263" s="43"/>
      <c r="M263" s="227" t="s">
        <v>1</v>
      </c>
      <c r="N263" s="228" t="s">
        <v>44</v>
      </c>
      <c r="O263" s="91"/>
      <c r="P263" s="229">
        <f>O263*H263</f>
        <v>0</v>
      </c>
      <c r="Q263" s="229">
        <v>0</v>
      </c>
      <c r="R263" s="229">
        <f>Q263*H263</f>
        <v>0</v>
      </c>
      <c r="S263" s="229">
        <v>0</v>
      </c>
      <c r="T263" s="230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1" t="s">
        <v>161</v>
      </c>
      <c r="AT263" s="231" t="s">
        <v>156</v>
      </c>
      <c r="AU263" s="231" t="s">
        <v>84</v>
      </c>
      <c r="AY263" s="16" t="s">
        <v>155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6" t="s">
        <v>161</v>
      </c>
      <c r="BK263" s="232">
        <f>ROUND(I263*H263,2)</f>
        <v>0</v>
      </c>
      <c r="BL263" s="16" t="s">
        <v>161</v>
      </c>
      <c r="BM263" s="231" t="s">
        <v>336</v>
      </c>
    </row>
    <row r="264" s="2" customFormat="1">
      <c r="A264" s="37"/>
      <c r="B264" s="38"/>
      <c r="C264" s="39"/>
      <c r="D264" s="233" t="s">
        <v>163</v>
      </c>
      <c r="E264" s="39"/>
      <c r="F264" s="234" t="s">
        <v>335</v>
      </c>
      <c r="G264" s="39"/>
      <c r="H264" s="39"/>
      <c r="I264" s="235"/>
      <c r="J264" s="39"/>
      <c r="K264" s="39"/>
      <c r="L264" s="43"/>
      <c r="M264" s="236"/>
      <c r="N264" s="237"/>
      <c r="O264" s="91"/>
      <c r="P264" s="91"/>
      <c r="Q264" s="91"/>
      <c r="R264" s="91"/>
      <c r="S264" s="91"/>
      <c r="T264" s="92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163</v>
      </c>
      <c r="AU264" s="16" t="s">
        <v>84</v>
      </c>
    </row>
    <row r="265" s="2" customFormat="1" ht="16.5" customHeight="1">
      <c r="A265" s="37"/>
      <c r="B265" s="38"/>
      <c r="C265" s="220" t="s">
        <v>372</v>
      </c>
      <c r="D265" s="220" t="s">
        <v>156</v>
      </c>
      <c r="E265" s="221" t="s">
        <v>338</v>
      </c>
      <c r="F265" s="222" t="s">
        <v>339</v>
      </c>
      <c r="G265" s="223" t="s">
        <v>234</v>
      </c>
      <c r="H265" s="224">
        <v>1</v>
      </c>
      <c r="I265" s="225"/>
      <c r="J265" s="226">
        <f>ROUND(I265*H265,2)</f>
        <v>0</v>
      </c>
      <c r="K265" s="222" t="s">
        <v>1</v>
      </c>
      <c r="L265" s="43"/>
      <c r="M265" s="227" t="s">
        <v>1</v>
      </c>
      <c r="N265" s="228" t="s">
        <v>44</v>
      </c>
      <c r="O265" s="91"/>
      <c r="P265" s="229">
        <f>O265*H265</f>
        <v>0</v>
      </c>
      <c r="Q265" s="229">
        <v>0</v>
      </c>
      <c r="R265" s="229">
        <f>Q265*H265</f>
        <v>0</v>
      </c>
      <c r="S265" s="229">
        <v>0</v>
      </c>
      <c r="T265" s="230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31" t="s">
        <v>161</v>
      </c>
      <c r="AT265" s="231" t="s">
        <v>156</v>
      </c>
      <c r="AU265" s="231" t="s">
        <v>84</v>
      </c>
      <c r="AY265" s="16" t="s">
        <v>155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16" t="s">
        <v>161</v>
      </c>
      <c r="BK265" s="232">
        <f>ROUND(I265*H265,2)</f>
        <v>0</v>
      </c>
      <c r="BL265" s="16" t="s">
        <v>161</v>
      </c>
      <c r="BM265" s="231" t="s">
        <v>340</v>
      </c>
    </row>
    <row r="266" s="2" customFormat="1">
      <c r="A266" s="37"/>
      <c r="B266" s="38"/>
      <c r="C266" s="39"/>
      <c r="D266" s="233" t="s">
        <v>163</v>
      </c>
      <c r="E266" s="39"/>
      <c r="F266" s="234" t="s">
        <v>339</v>
      </c>
      <c r="G266" s="39"/>
      <c r="H266" s="39"/>
      <c r="I266" s="235"/>
      <c r="J266" s="39"/>
      <c r="K266" s="39"/>
      <c r="L266" s="43"/>
      <c r="M266" s="236"/>
      <c r="N266" s="237"/>
      <c r="O266" s="91"/>
      <c r="P266" s="91"/>
      <c r="Q266" s="91"/>
      <c r="R266" s="91"/>
      <c r="S266" s="91"/>
      <c r="T266" s="92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163</v>
      </c>
      <c r="AU266" s="16" t="s">
        <v>84</v>
      </c>
    </row>
    <row r="267" s="2" customFormat="1" ht="16.5" customHeight="1">
      <c r="A267" s="37"/>
      <c r="B267" s="38"/>
      <c r="C267" s="220" t="s">
        <v>376</v>
      </c>
      <c r="D267" s="220" t="s">
        <v>156</v>
      </c>
      <c r="E267" s="221" t="s">
        <v>342</v>
      </c>
      <c r="F267" s="222" t="s">
        <v>343</v>
      </c>
      <c r="G267" s="223" t="s">
        <v>234</v>
      </c>
      <c r="H267" s="224">
        <v>4</v>
      </c>
      <c r="I267" s="225"/>
      <c r="J267" s="226">
        <f>ROUND(I267*H267,2)</f>
        <v>0</v>
      </c>
      <c r="K267" s="222" t="s">
        <v>1</v>
      </c>
      <c r="L267" s="43"/>
      <c r="M267" s="227" t="s">
        <v>1</v>
      </c>
      <c r="N267" s="228" t="s">
        <v>44</v>
      </c>
      <c r="O267" s="91"/>
      <c r="P267" s="229">
        <f>O267*H267</f>
        <v>0</v>
      </c>
      <c r="Q267" s="229">
        <v>0</v>
      </c>
      <c r="R267" s="229">
        <f>Q267*H267</f>
        <v>0</v>
      </c>
      <c r="S267" s="229">
        <v>0</v>
      </c>
      <c r="T267" s="230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31" t="s">
        <v>161</v>
      </c>
      <c r="AT267" s="231" t="s">
        <v>156</v>
      </c>
      <c r="AU267" s="231" t="s">
        <v>84</v>
      </c>
      <c r="AY267" s="16" t="s">
        <v>155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6" t="s">
        <v>161</v>
      </c>
      <c r="BK267" s="232">
        <f>ROUND(I267*H267,2)</f>
        <v>0</v>
      </c>
      <c r="BL267" s="16" t="s">
        <v>161</v>
      </c>
      <c r="BM267" s="231" t="s">
        <v>344</v>
      </c>
    </row>
    <row r="268" s="2" customFormat="1">
      <c r="A268" s="37"/>
      <c r="B268" s="38"/>
      <c r="C268" s="39"/>
      <c r="D268" s="233" t="s">
        <v>163</v>
      </c>
      <c r="E268" s="39"/>
      <c r="F268" s="234" t="s">
        <v>343</v>
      </c>
      <c r="G268" s="39"/>
      <c r="H268" s="39"/>
      <c r="I268" s="235"/>
      <c r="J268" s="39"/>
      <c r="K268" s="39"/>
      <c r="L268" s="43"/>
      <c r="M268" s="236"/>
      <c r="N268" s="237"/>
      <c r="O268" s="91"/>
      <c r="P268" s="91"/>
      <c r="Q268" s="91"/>
      <c r="R268" s="91"/>
      <c r="S268" s="91"/>
      <c r="T268" s="92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163</v>
      </c>
      <c r="AU268" s="16" t="s">
        <v>84</v>
      </c>
    </row>
    <row r="269" s="2" customFormat="1" ht="16.5" customHeight="1">
      <c r="A269" s="37"/>
      <c r="B269" s="38"/>
      <c r="C269" s="220" t="s">
        <v>381</v>
      </c>
      <c r="D269" s="220" t="s">
        <v>156</v>
      </c>
      <c r="E269" s="221" t="s">
        <v>346</v>
      </c>
      <c r="F269" s="222" t="s">
        <v>347</v>
      </c>
      <c r="G269" s="223" t="s">
        <v>234</v>
      </c>
      <c r="H269" s="224">
        <v>1</v>
      </c>
      <c r="I269" s="225"/>
      <c r="J269" s="226">
        <f>ROUND(I269*H269,2)</f>
        <v>0</v>
      </c>
      <c r="K269" s="222" t="s">
        <v>1</v>
      </c>
      <c r="L269" s="43"/>
      <c r="M269" s="227" t="s">
        <v>1</v>
      </c>
      <c r="N269" s="228" t="s">
        <v>44</v>
      </c>
      <c r="O269" s="91"/>
      <c r="P269" s="229">
        <f>O269*H269</f>
        <v>0</v>
      </c>
      <c r="Q269" s="229">
        <v>0</v>
      </c>
      <c r="R269" s="229">
        <f>Q269*H269</f>
        <v>0</v>
      </c>
      <c r="S269" s="229">
        <v>0</v>
      </c>
      <c r="T269" s="230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31" t="s">
        <v>161</v>
      </c>
      <c r="AT269" s="231" t="s">
        <v>156</v>
      </c>
      <c r="AU269" s="231" t="s">
        <v>84</v>
      </c>
      <c r="AY269" s="16" t="s">
        <v>155</v>
      </c>
      <c r="BE269" s="232">
        <f>IF(N269="základní",J269,0)</f>
        <v>0</v>
      </c>
      <c r="BF269" s="232">
        <f>IF(N269="snížená",J269,0)</f>
        <v>0</v>
      </c>
      <c r="BG269" s="232">
        <f>IF(N269="zákl. přenesená",J269,0)</f>
        <v>0</v>
      </c>
      <c r="BH269" s="232">
        <f>IF(N269="sníž. přenesená",J269,0)</f>
        <v>0</v>
      </c>
      <c r="BI269" s="232">
        <f>IF(N269="nulová",J269,0)</f>
        <v>0</v>
      </c>
      <c r="BJ269" s="16" t="s">
        <v>161</v>
      </c>
      <c r="BK269" s="232">
        <f>ROUND(I269*H269,2)</f>
        <v>0</v>
      </c>
      <c r="BL269" s="16" t="s">
        <v>161</v>
      </c>
      <c r="BM269" s="231" t="s">
        <v>348</v>
      </c>
    </row>
    <row r="270" s="2" customFormat="1">
      <c r="A270" s="37"/>
      <c r="B270" s="38"/>
      <c r="C270" s="39"/>
      <c r="D270" s="233" t="s">
        <v>163</v>
      </c>
      <c r="E270" s="39"/>
      <c r="F270" s="234" t="s">
        <v>347</v>
      </c>
      <c r="G270" s="39"/>
      <c r="H270" s="39"/>
      <c r="I270" s="235"/>
      <c r="J270" s="39"/>
      <c r="K270" s="39"/>
      <c r="L270" s="43"/>
      <c r="M270" s="236"/>
      <c r="N270" s="237"/>
      <c r="O270" s="91"/>
      <c r="P270" s="91"/>
      <c r="Q270" s="91"/>
      <c r="R270" s="91"/>
      <c r="S270" s="91"/>
      <c r="T270" s="92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6" t="s">
        <v>163</v>
      </c>
      <c r="AU270" s="16" t="s">
        <v>84</v>
      </c>
    </row>
    <row r="271" s="2" customFormat="1" ht="16.5" customHeight="1">
      <c r="A271" s="37"/>
      <c r="B271" s="38"/>
      <c r="C271" s="220" t="s">
        <v>87</v>
      </c>
      <c r="D271" s="220" t="s">
        <v>156</v>
      </c>
      <c r="E271" s="221" t="s">
        <v>350</v>
      </c>
      <c r="F271" s="222" t="s">
        <v>351</v>
      </c>
      <c r="G271" s="223" t="s">
        <v>234</v>
      </c>
      <c r="H271" s="224">
        <v>1</v>
      </c>
      <c r="I271" s="225"/>
      <c r="J271" s="226">
        <f>ROUND(I271*H271,2)</f>
        <v>0</v>
      </c>
      <c r="K271" s="222" t="s">
        <v>160</v>
      </c>
      <c r="L271" s="43"/>
      <c r="M271" s="227" t="s">
        <v>1</v>
      </c>
      <c r="N271" s="228" t="s">
        <v>44</v>
      </c>
      <c r="O271" s="91"/>
      <c r="P271" s="229">
        <f>O271*H271</f>
        <v>0</v>
      </c>
      <c r="Q271" s="229">
        <v>0</v>
      </c>
      <c r="R271" s="229">
        <f>Q271*H271</f>
        <v>0</v>
      </c>
      <c r="S271" s="229">
        <v>0</v>
      </c>
      <c r="T271" s="230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31" t="s">
        <v>161</v>
      </c>
      <c r="AT271" s="231" t="s">
        <v>156</v>
      </c>
      <c r="AU271" s="231" t="s">
        <v>84</v>
      </c>
      <c r="AY271" s="16" t="s">
        <v>155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6" t="s">
        <v>161</v>
      </c>
      <c r="BK271" s="232">
        <f>ROUND(I271*H271,2)</f>
        <v>0</v>
      </c>
      <c r="BL271" s="16" t="s">
        <v>161</v>
      </c>
      <c r="BM271" s="231" t="s">
        <v>352</v>
      </c>
    </row>
    <row r="272" s="2" customFormat="1">
      <c r="A272" s="37"/>
      <c r="B272" s="38"/>
      <c r="C272" s="39"/>
      <c r="D272" s="233" t="s">
        <v>163</v>
      </c>
      <c r="E272" s="39"/>
      <c r="F272" s="234" t="s">
        <v>351</v>
      </c>
      <c r="G272" s="39"/>
      <c r="H272" s="39"/>
      <c r="I272" s="235"/>
      <c r="J272" s="39"/>
      <c r="K272" s="39"/>
      <c r="L272" s="43"/>
      <c r="M272" s="236"/>
      <c r="N272" s="237"/>
      <c r="O272" s="91"/>
      <c r="P272" s="91"/>
      <c r="Q272" s="91"/>
      <c r="R272" s="91"/>
      <c r="S272" s="91"/>
      <c r="T272" s="92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163</v>
      </c>
      <c r="AU272" s="16" t="s">
        <v>84</v>
      </c>
    </row>
    <row r="273" s="2" customFormat="1" ht="16.5" customHeight="1">
      <c r="A273" s="37"/>
      <c r="B273" s="38"/>
      <c r="C273" s="220" t="s">
        <v>105</v>
      </c>
      <c r="D273" s="220" t="s">
        <v>156</v>
      </c>
      <c r="E273" s="221" t="s">
        <v>354</v>
      </c>
      <c r="F273" s="222" t="s">
        <v>355</v>
      </c>
      <c r="G273" s="223" t="s">
        <v>234</v>
      </c>
      <c r="H273" s="224">
        <v>4</v>
      </c>
      <c r="I273" s="225"/>
      <c r="J273" s="226">
        <f>ROUND(I273*H273,2)</f>
        <v>0</v>
      </c>
      <c r="K273" s="222" t="s">
        <v>160</v>
      </c>
      <c r="L273" s="43"/>
      <c r="M273" s="227" t="s">
        <v>1</v>
      </c>
      <c r="N273" s="228" t="s">
        <v>44</v>
      </c>
      <c r="O273" s="91"/>
      <c r="P273" s="229">
        <f>O273*H273</f>
        <v>0</v>
      </c>
      <c r="Q273" s="229">
        <v>0</v>
      </c>
      <c r="R273" s="229">
        <f>Q273*H273</f>
        <v>0</v>
      </c>
      <c r="S273" s="229">
        <v>0</v>
      </c>
      <c r="T273" s="230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31" t="s">
        <v>161</v>
      </c>
      <c r="AT273" s="231" t="s">
        <v>156</v>
      </c>
      <c r="AU273" s="231" t="s">
        <v>84</v>
      </c>
      <c r="AY273" s="16" t="s">
        <v>155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6" t="s">
        <v>161</v>
      </c>
      <c r="BK273" s="232">
        <f>ROUND(I273*H273,2)</f>
        <v>0</v>
      </c>
      <c r="BL273" s="16" t="s">
        <v>161</v>
      </c>
      <c r="BM273" s="231" t="s">
        <v>356</v>
      </c>
    </row>
    <row r="274" s="2" customFormat="1">
      <c r="A274" s="37"/>
      <c r="B274" s="38"/>
      <c r="C274" s="39"/>
      <c r="D274" s="233" t="s">
        <v>163</v>
      </c>
      <c r="E274" s="39"/>
      <c r="F274" s="234" t="s">
        <v>355</v>
      </c>
      <c r="G274" s="39"/>
      <c r="H274" s="39"/>
      <c r="I274" s="235"/>
      <c r="J274" s="39"/>
      <c r="K274" s="39"/>
      <c r="L274" s="43"/>
      <c r="M274" s="236"/>
      <c r="N274" s="237"/>
      <c r="O274" s="91"/>
      <c r="P274" s="91"/>
      <c r="Q274" s="91"/>
      <c r="R274" s="91"/>
      <c r="S274" s="91"/>
      <c r="T274" s="92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163</v>
      </c>
      <c r="AU274" s="16" t="s">
        <v>84</v>
      </c>
    </row>
    <row r="275" s="2" customFormat="1" ht="16.5" customHeight="1">
      <c r="A275" s="37"/>
      <c r="B275" s="38"/>
      <c r="C275" s="220" t="s">
        <v>393</v>
      </c>
      <c r="D275" s="220" t="s">
        <v>156</v>
      </c>
      <c r="E275" s="221" t="s">
        <v>358</v>
      </c>
      <c r="F275" s="222" t="s">
        <v>359</v>
      </c>
      <c r="G275" s="223" t="s">
        <v>360</v>
      </c>
      <c r="H275" s="224">
        <v>4</v>
      </c>
      <c r="I275" s="225"/>
      <c r="J275" s="226">
        <f>ROUND(I275*H275,2)</f>
        <v>0</v>
      </c>
      <c r="K275" s="222" t="s">
        <v>160</v>
      </c>
      <c r="L275" s="43"/>
      <c r="M275" s="227" t="s">
        <v>1</v>
      </c>
      <c r="N275" s="228" t="s">
        <v>44</v>
      </c>
      <c r="O275" s="91"/>
      <c r="P275" s="229">
        <f>O275*H275</f>
        <v>0</v>
      </c>
      <c r="Q275" s="229">
        <v>0</v>
      </c>
      <c r="R275" s="229">
        <f>Q275*H275</f>
        <v>0</v>
      </c>
      <c r="S275" s="229">
        <v>0</v>
      </c>
      <c r="T275" s="230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31" t="s">
        <v>161</v>
      </c>
      <c r="AT275" s="231" t="s">
        <v>156</v>
      </c>
      <c r="AU275" s="231" t="s">
        <v>84</v>
      </c>
      <c r="AY275" s="16" t="s">
        <v>155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16" t="s">
        <v>161</v>
      </c>
      <c r="BK275" s="232">
        <f>ROUND(I275*H275,2)</f>
        <v>0</v>
      </c>
      <c r="BL275" s="16" t="s">
        <v>161</v>
      </c>
      <c r="BM275" s="231" t="s">
        <v>361</v>
      </c>
    </row>
    <row r="276" s="2" customFormat="1">
      <c r="A276" s="37"/>
      <c r="B276" s="38"/>
      <c r="C276" s="39"/>
      <c r="D276" s="233" t="s">
        <v>163</v>
      </c>
      <c r="E276" s="39"/>
      <c r="F276" s="234" t="s">
        <v>359</v>
      </c>
      <c r="G276" s="39"/>
      <c r="H276" s="39"/>
      <c r="I276" s="235"/>
      <c r="J276" s="39"/>
      <c r="K276" s="39"/>
      <c r="L276" s="43"/>
      <c r="M276" s="236"/>
      <c r="N276" s="237"/>
      <c r="O276" s="91"/>
      <c r="P276" s="91"/>
      <c r="Q276" s="91"/>
      <c r="R276" s="91"/>
      <c r="S276" s="91"/>
      <c r="T276" s="92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163</v>
      </c>
      <c r="AU276" s="16" t="s">
        <v>84</v>
      </c>
    </row>
    <row r="277" s="2" customFormat="1" ht="16.5" customHeight="1">
      <c r="A277" s="37"/>
      <c r="B277" s="38"/>
      <c r="C277" s="220" t="s">
        <v>399</v>
      </c>
      <c r="D277" s="220" t="s">
        <v>156</v>
      </c>
      <c r="E277" s="221" t="s">
        <v>491</v>
      </c>
      <c r="F277" s="222" t="s">
        <v>492</v>
      </c>
      <c r="G277" s="223" t="s">
        <v>234</v>
      </c>
      <c r="H277" s="224">
        <v>1</v>
      </c>
      <c r="I277" s="225"/>
      <c r="J277" s="226">
        <f>ROUND(I277*H277,2)</f>
        <v>0</v>
      </c>
      <c r="K277" s="222" t="s">
        <v>160</v>
      </c>
      <c r="L277" s="43"/>
      <c r="M277" s="227" t="s">
        <v>1</v>
      </c>
      <c r="N277" s="228" t="s">
        <v>44</v>
      </c>
      <c r="O277" s="91"/>
      <c r="P277" s="229">
        <f>O277*H277</f>
        <v>0</v>
      </c>
      <c r="Q277" s="229">
        <v>0</v>
      </c>
      <c r="R277" s="229">
        <f>Q277*H277</f>
        <v>0</v>
      </c>
      <c r="S277" s="229">
        <v>0</v>
      </c>
      <c r="T277" s="230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31" t="s">
        <v>161</v>
      </c>
      <c r="AT277" s="231" t="s">
        <v>156</v>
      </c>
      <c r="AU277" s="231" t="s">
        <v>84</v>
      </c>
      <c r="AY277" s="16" t="s">
        <v>155</v>
      </c>
      <c r="BE277" s="232">
        <f>IF(N277="základní",J277,0)</f>
        <v>0</v>
      </c>
      <c r="BF277" s="232">
        <f>IF(N277="snížená",J277,0)</f>
        <v>0</v>
      </c>
      <c r="BG277" s="232">
        <f>IF(N277="zákl. přenesená",J277,0)</f>
        <v>0</v>
      </c>
      <c r="BH277" s="232">
        <f>IF(N277="sníž. přenesená",J277,0)</f>
        <v>0</v>
      </c>
      <c r="BI277" s="232">
        <f>IF(N277="nulová",J277,0)</f>
        <v>0</v>
      </c>
      <c r="BJ277" s="16" t="s">
        <v>161</v>
      </c>
      <c r="BK277" s="232">
        <f>ROUND(I277*H277,2)</f>
        <v>0</v>
      </c>
      <c r="BL277" s="16" t="s">
        <v>161</v>
      </c>
      <c r="BM277" s="231" t="s">
        <v>493</v>
      </c>
    </row>
    <row r="278" s="2" customFormat="1">
      <c r="A278" s="37"/>
      <c r="B278" s="38"/>
      <c r="C278" s="39"/>
      <c r="D278" s="233" t="s">
        <v>163</v>
      </c>
      <c r="E278" s="39"/>
      <c r="F278" s="234" t="s">
        <v>492</v>
      </c>
      <c r="G278" s="39"/>
      <c r="H278" s="39"/>
      <c r="I278" s="235"/>
      <c r="J278" s="39"/>
      <c r="K278" s="39"/>
      <c r="L278" s="43"/>
      <c r="M278" s="236"/>
      <c r="N278" s="237"/>
      <c r="O278" s="91"/>
      <c r="P278" s="91"/>
      <c r="Q278" s="91"/>
      <c r="R278" s="91"/>
      <c r="S278" s="91"/>
      <c r="T278" s="92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163</v>
      </c>
      <c r="AU278" s="16" t="s">
        <v>84</v>
      </c>
    </row>
    <row r="279" s="13" customFormat="1">
      <c r="A279" s="13"/>
      <c r="B279" s="248"/>
      <c r="C279" s="249"/>
      <c r="D279" s="233" t="s">
        <v>164</v>
      </c>
      <c r="E279" s="250" t="s">
        <v>1</v>
      </c>
      <c r="F279" s="251" t="s">
        <v>366</v>
      </c>
      <c r="G279" s="249"/>
      <c r="H279" s="252">
        <v>1</v>
      </c>
      <c r="I279" s="253"/>
      <c r="J279" s="249"/>
      <c r="K279" s="249"/>
      <c r="L279" s="254"/>
      <c r="M279" s="255"/>
      <c r="N279" s="256"/>
      <c r="O279" s="256"/>
      <c r="P279" s="256"/>
      <c r="Q279" s="256"/>
      <c r="R279" s="256"/>
      <c r="S279" s="256"/>
      <c r="T279" s="257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8" t="s">
        <v>164</v>
      </c>
      <c r="AU279" s="258" t="s">
        <v>84</v>
      </c>
      <c r="AV279" s="13" t="s">
        <v>86</v>
      </c>
      <c r="AW279" s="13" t="s">
        <v>33</v>
      </c>
      <c r="AX279" s="13" t="s">
        <v>77</v>
      </c>
      <c r="AY279" s="258" t="s">
        <v>155</v>
      </c>
    </row>
    <row r="280" s="14" customFormat="1">
      <c r="A280" s="14"/>
      <c r="B280" s="259"/>
      <c r="C280" s="260"/>
      <c r="D280" s="233" t="s">
        <v>164</v>
      </c>
      <c r="E280" s="261" t="s">
        <v>1</v>
      </c>
      <c r="F280" s="262" t="s">
        <v>243</v>
      </c>
      <c r="G280" s="260"/>
      <c r="H280" s="263">
        <v>1</v>
      </c>
      <c r="I280" s="264"/>
      <c r="J280" s="260"/>
      <c r="K280" s="260"/>
      <c r="L280" s="265"/>
      <c r="M280" s="266"/>
      <c r="N280" s="267"/>
      <c r="O280" s="267"/>
      <c r="P280" s="267"/>
      <c r="Q280" s="267"/>
      <c r="R280" s="267"/>
      <c r="S280" s="267"/>
      <c r="T280" s="268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9" t="s">
        <v>164</v>
      </c>
      <c r="AU280" s="269" t="s">
        <v>84</v>
      </c>
      <c r="AV280" s="14" t="s">
        <v>161</v>
      </c>
      <c r="AW280" s="14" t="s">
        <v>33</v>
      </c>
      <c r="AX280" s="14" t="s">
        <v>84</v>
      </c>
      <c r="AY280" s="269" t="s">
        <v>155</v>
      </c>
    </row>
    <row r="281" s="2" customFormat="1" ht="16.5" customHeight="1">
      <c r="A281" s="37"/>
      <c r="B281" s="38"/>
      <c r="C281" s="220" t="s">
        <v>494</v>
      </c>
      <c r="D281" s="220" t="s">
        <v>156</v>
      </c>
      <c r="E281" s="221" t="s">
        <v>495</v>
      </c>
      <c r="F281" s="222" t="s">
        <v>496</v>
      </c>
      <c r="G281" s="223" t="s">
        <v>234</v>
      </c>
      <c r="H281" s="224">
        <v>1</v>
      </c>
      <c r="I281" s="225"/>
      <c r="J281" s="226">
        <f>ROUND(I281*H281,2)</f>
        <v>0</v>
      </c>
      <c r="K281" s="222" t="s">
        <v>1</v>
      </c>
      <c r="L281" s="43"/>
      <c r="M281" s="227" t="s">
        <v>1</v>
      </c>
      <c r="N281" s="228" t="s">
        <v>44</v>
      </c>
      <c r="O281" s="91"/>
      <c r="P281" s="229">
        <f>O281*H281</f>
        <v>0</v>
      </c>
      <c r="Q281" s="229">
        <v>0</v>
      </c>
      <c r="R281" s="229">
        <f>Q281*H281</f>
        <v>0</v>
      </c>
      <c r="S281" s="229">
        <v>0</v>
      </c>
      <c r="T281" s="230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31" t="s">
        <v>161</v>
      </c>
      <c r="AT281" s="231" t="s">
        <v>156</v>
      </c>
      <c r="AU281" s="231" t="s">
        <v>84</v>
      </c>
      <c r="AY281" s="16" t="s">
        <v>155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6" t="s">
        <v>161</v>
      </c>
      <c r="BK281" s="232">
        <f>ROUND(I281*H281,2)</f>
        <v>0</v>
      </c>
      <c r="BL281" s="16" t="s">
        <v>161</v>
      </c>
      <c r="BM281" s="231" t="s">
        <v>497</v>
      </c>
    </row>
    <row r="282" s="2" customFormat="1">
      <c r="A282" s="37"/>
      <c r="B282" s="38"/>
      <c r="C282" s="39"/>
      <c r="D282" s="233" t="s">
        <v>163</v>
      </c>
      <c r="E282" s="39"/>
      <c r="F282" s="234" t="s">
        <v>496</v>
      </c>
      <c r="G282" s="39"/>
      <c r="H282" s="39"/>
      <c r="I282" s="235"/>
      <c r="J282" s="39"/>
      <c r="K282" s="39"/>
      <c r="L282" s="43"/>
      <c r="M282" s="236"/>
      <c r="N282" s="237"/>
      <c r="O282" s="91"/>
      <c r="P282" s="91"/>
      <c r="Q282" s="91"/>
      <c r="R282" s="91"/>
      <c r="S282" s="91"/>
      <c r="T282" s="92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163</v>
      </c>
      <c r="AU282" s="16" t="s">
        <v>84</v>
      </c>
    </row>
    <row r="283" s="13" customFormat="1">
      <c r="A283" s="13"/>
      <c r="B283" s="248"/>
      <c r="C283" s="249"/>
      <c r="D283" s="233" t="s">
        <v>164</v>
      </c>
      <c r="E283" s="250" t="s">
        <v>1</v>
      </c>
      <c r="F283" s="251" t="s">
        <v>371</v>
      </c>
      <c r="G283" s="249"/>
      <c r="H283" s="252">
        <v>1</v>
      </c>
      <c r="I283" s="253"/>
      <c r="J283" s="249"/>
      <c r="K283" s="249"/>
      <c r="L283" s="254"/>
      <c r="M283" s="255"/>
      <c r="N283" s="256"/>
      <c r="O283" s="256"/>
      <c r="P283" s="256"/>
      <c r="Q283" s="256"/>
      <c r="R283" s="256"/>
      <c r="S283" s="256"/>
      <c r="T283" s="257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8" t="s">
        <v>164</v>
      </c>
      <c r="AU283" s="258" t="s">
        <v>84</v>
      </c>
      <c r="AV283" s="13" t="s">
        <v>86</v>
      </c>
      <c r="AW283" s="13" t="s">
        <v>33</v>
      </c>
      <c r="AX283" s="13" t="s">
        <v>77</v>
      </c>
      <c r="AY283" s="258" t="s">
        <v>155</v>
      </c>
    </row>
    <row r="284" s="14" customFormat="1">
      <c r="A284" s="14"/>
      <c r="B284" s="259"/>
      <c r="C284" s="260"/>
      <c r="D284" s="233" t="s">
        <v>164</v>
      </c>
      <c r="E284" s="261" t="s">
        <v>1</v>
      </c>
      <c r="F284" s="262" t="s">
        <v>243</v>
      </c>
      <c r="G284" s="260"/>
      <c r="H284" s="263">
        <v>1</v>
      </c>
      <c r="I284" s="264"/>
      <c r="J284" s="260"/>
      <c r="K284" s="260"/>
      <c r="L284" s="265"/>
      <c r="M284" s="266"/>
      <c r="N284" s="267"/>
      <c r="O284" s="267"/>
      <c r="P284" s="267"/>
      <c r="Q284" s="267"/>
      <c r="R284" s="267"/>
      <c r="S284" s="267"/>
      <c r="T284" s="268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9" t="s">
        <v>164</v>
      </c>
      <c r="AU284" s="269" t="s">
        <v>84</v>
      </c>
      <c r="AV284" s="14" t="s">
        <v>161</v>
      </c>
      <c r="AW284" s="14" t="s">
        <v>33</v>
      </c>
      <c r="AX284" s="14" t="s">
        <v>84</v>
      </c>
      <c r="AY284" s="269" t="s">
        <v>155</v>
      </c>
    </row>
    <row r="285" s="2" customFormat="1" ht="16.5" customHeight="1">
      <c r="A285" s="37"/>
      <c r="B285" s="38"/>
      <c r="C285" s="220" t="s">
        <v>498</v>
      </c>
      <c r="D285" s="220" t="s">
        <v>156</v>
      </c>
      <c r="E285" s="221" t="s">
        <v>373</v>
      </c>
      <c r="F285" s="222" t="s">
        <v>374</v>
      </c>
      <c r="G285" s="223" t="s">
        <v>234</v>
      </c>
      <c r="H285" s="224">
        <v>1</v>
      </c>
      <c r="I285" s="225"/>
      <c r="J285" s="226">
        <f>ROUND(I285*H285,2)</f>
        <v>0</v>
      </c>
      <c r="K285" s="222" t="s">
        <v>1</v>
      </c>
      <c r="L285" s="43"/>
      <c r="M285" s="227" t="s">
        <v>1</v>
      </c>
      <c r="N285" s="228" t="s">
        <v>44</v>
      </c>
      <c r="O285" s="91"/>
      <c r="P285" s="229">
        <f>O285*H285</f>
        <v>0</v>
      </c>
      <c r="Q285" s="229">
        <v>0</v>
      </c>
      <c r="R285" s="229">
        <f>Q285*H285</f>
        <v>0</v>
      </c>
      <c r="S285" s="229">
        <v>0</v>
      </c>
      <c r="T285" s="230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31" t="s">
        <v>161</v>
      </c>
      <c r="AT285" s="231" t="s">
        <v>156</v>
      </c>
      <c r="AU285" s="231" t="s">
        <v>84</v>
      </c>
      <c r="AY285" s="16" t="s">
        <v>155</v>
      </c>
      <c r="BE285" s="232">
        <f>IF(N285="základní",J285,0)</f>
        <v>0</v>
      </c>
      <c r="BF285" s="232">
        <f>IF(N285="snížená",J285,0)</f>
        <v>0</v>
      </c>
      <c r="BG285" s="232">
        <f>IF(N285="zákl. přenesená",J285,0)</f>
        <v>0</v>
      </c>
      <c r="BH285" s="232">
        <f>IF(N285="sníž. přenesená",J285,0)</f>
        <v>0</v>
      </c>
      <c r="BI285" s="232">
        <f>IF(N285="nulová",J285,0)</f>
        <v>0</v>
      </c>
      <c r="BJ285" s="16" t="s">
        <v>161</v>
      </c>
      <c r="BK285" s="232">
        <f>ROUND(I285*H285,2)</f>
        <v>0</v>
      </c>
      <c r="BL285" s="16" t="s">
        <v>161</v>
      </c>
      <c r="BM285" s="231" t="s">
        <v>375</v>
      </c>
    </row>
    <row r="286" s="2" customFormat="1">
      <c r="A286" s="37"/>
      <c r="B286" s="38"/>
      <c r="C286" s="39"/>
      <c r="D286" s="233" t="s">
        <v>163</v>
      </c>
      <c r="E286" s="39"/>
      <c r="F286" s="234" t="s">
        <v>374</v>
      </c>
      <c r="G286" s="39"/>
      <c r="H286" s="39"/>
      <c r="I286" s="235"/>
      <c r="J286" s="39"/>
      <c r="K286" s="39"/>
      <c r="L286" s="43"/>
      <c r="M286" s="236"/>
      <c r="N286" s="237"/>
      <c r="O286" s="91"/>
      <c r="P286" s="91"/>
      <c r="Q286" s="91"/>
      <c r="R286" s="91"/>
      <c r="S286" s="91"/>
      <c r="T286" s="92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163</v>
      </c>
      <c r="AU286" s="16" t="s">
        <v>84</v>
      </c>
    </row>
    <row r="287" s="13" customFormat="1">
      <c r="A287" s="13"/>
      <c r="B287" s="248"/>
      <c r="C287" s="249"/>
      <c r="D287" s="233" t="s">
        <v>164</v>
      </c>
      <c r="E287" s="250" t="s">
        <v>1</v>
      </c>
      <c r="F287" s="251" t="s">
        <v>366</v>
      </c>
      <c r="G287" s="249"/>
      <c r="H287" s="252">
        <v>1</v>
      </c>
      <c r="I287" s="253"/>
      <c r="J287" s="249"/>
      <c r="K287" s="249"/>
      <c r="L287" s="254"/>
      <c r="M287" s="255"/>
      <c r="N287" s="256"/>
      <c r="O287" s="256"/>
      <c r="P287" s="256"/>
      <c r="Q287" s="256"/>
      <c r="R287" s="256"/>
      <c r="S287" s="256"/>
      <c r="T287" s="257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8" t="s">
        <v>164</v>
      </c>
      <c r="AU287" s="258" t="s">
        <v>84</v>
      </c>
      <c r="AV287" s="13" t="s">
        <v>86</v>
      </c>
      <c r="AW287" s="13" t="s">
        <v>33</v>
      </c>
      <c r="AX287" s="13" t="s">
        <v>77</v>
      </c>
      <c r="AY287" s="258" t="s">
        <v>155</v>
      </c>
    </row>
    <row r="288" s="14" customFormat="1">
      <c r="A288" s="14"/>
      <c r="B288" s="259"/>
      <c r="C288" s="260"/>
      <c r="D288" s="233" t="s">
        <v>164</v>
      </c>
      <c r="E288" s="261" t="s">
        <v>1</v>
      </c>
      <c r="F288" s="262" t="s">
        <v>243</v>
      </c>
      <c r="G288" s="260"/>
      <c r="H288" s="263">
        <v>1</v>
      </c>
      <c r="I288" s="264"/>
      <c r="J288" s="260"/>
      <c r="K288" s="260"/>
      <c r="L288" s="265"/>
      <c r="M288" s="266"/>
      <c r="N288" s="267"/>
      <c r="O288" s="267"/>
      <c r="P288" s="267"/>
      <c r="Q288" s="267"/>
      <c r="R288" s="267"/>
      <c r="S288" s="267"/>
      <c r="T288" s="268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9" t="s">
        <v>164</v>
      </c>
      <c r="AU288" s="269" t="s">
        <v>84</v>
      </c>
      <c r="AV288" s="14" t="s">
        <v>161</v>
      </c>
      <c r="AW288" s="14" t="s">
        <v>33</v>
      </c>
      <c r="AX288" s="14" t="s">
        <v>84</v>
      </c>
      <c r="AY288" s="269" t="s">
        <v>155</v>
      </c>
    </row>
    <row r="289" s="2" customFormat="1" ht="24.15" customHeight="1">
      <c r="A289" s="37"/>
      <c r="B289" s="38"/>
      <c r="C289" s="220" t="s">
        <v>499</v>
      </c>
      <c r="D289" s="220" t="s">
        <v>156</v>
      </c>
      <c r="E289" s="221" t="s">
        <v>377</v>
      </c>
      <c r="F289" s="222" t="s">
        <v>378</v>
      </c>
      <c r="G289" s="223" t="s">
        <v>215</v>
      </c>
      <c r="H289" s="224">
        <v>109</v>
      </c>
      <c r="I289" s="225"/>
      <c r="J289" s="226">
        <f>ROUND(I289*H289,2)</f>
        <v>0</v>
      </c>
      <c r="K289" s="222" t="s">
        <v>1</v>
      </c>
      <c r="L289" s="43"/>
      <c r="M289" s="227" t="s">
        <v>1</v>
      </c>
      <c r="N289" s="228" t="s">
        <v>44</v>
      </c>
      <c r="O289" s="91"/>
      <c r="P289" s="229">
        <f>O289*H289</f>
        <v>0</v>
      </c>
      <c r="Q289" s="229">
        <v>0</v>
      </c>
      <c r="R289" s="229">
        <f>Q289*H289</f>
        <v>0</v>
      </c>
      <c r="S289" s="229">
        <v>0</v>
      </c>
      <c r="T289" s="230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31" t="s">
        <v>161</v>
      </c>
      <c r="AT289" s="231" t="s">
        <v>156</v>
      </c>
      <c r="AU289" s="231" t="s">
        <v>84</v>
      </c>
      <c r="AY289" s="16" t="s">
        <v>155</v>
      </c>
      <c r="BE289" s="232">
        <f>IF(N289="základní",J289,0)</f>
        <v>0</v>
      </c>
      <c r="BF289" s="232">
        <f>IF(N289="snížená",J289,0)</f>
        <v>0</v>
      </c>
      <c r="BG289" s="232">
        <f>IF(N289="zákl. přenesená",J289,0)</f>
        <v>0</v>
      </c>
      <c r="BH289" s="232">
        <f>IF(N289="sníž. přenesená",J289,0)</f>
        <v>0</v>
      </c>
      <c r="BI289" s="232">
        <f>IF(N289="nulová",J289,0)</f>
        <v>0</v>
      </c>
      <c r="BJ289" s="16" t="s">
        <v>161</v>
      </c>
      <c r="BK289" s="232">
        <f>ROUND(I289*H289,2)</f>
        <v>0</v>
      </c>
      <c r="BL289" s="16" t="s">
        <v>161</v>
      </c>
      <c r="BM289" s="231" t="s">
        <v>379</v>
      </c>
    </row>
    <row r="290" s="2" customFormat="1">
      <c r="A290" s="37"/>
      <c r="B290" s="38"/>
      <c r="C290" s="39"/>
      <c r="D290" s="233" t="s">
        <v>163</v>
      </c>
      <c r="E290" s="39"/>
      <c r="F290" s="234" t="s">
        <v>378</v>
      </c>
      <c r="G290" s="39"/>
      <c r="H290" s="39"/>
      <c r="I290" s="235"/>
      <c r="J290" s="39"/>
      <c r="K290" s="39"/>
      <c r="L290" s="43"/>
      <c r="M290" s="236"/>
      <c r="N290" s="237"/>
      <c r="O290" s="91"/>
      <c r="P290" s="91"/>
      <c r="Q290" s="91"/>
      <c r="R290" s="91"/>
      <c r="S290" s="91"/>
      <c r="T290" s="92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163</v>
      </c>
      <c r="AU290" s="16" t="s">
        <v>84</v>
      </c>
    </row>
    <row r="291" s="13" customFormat="1">
      <c r="A291" s="13"/>
      <c r="B291" s="248"/>
      <c r="C291" s="249"/>
      <c r="D291" s="233" t="s">
        <v>164</v>
      </c>
      <c r="E291" s="250" t="s">
        <v>1</v>
      </c>
      <c r="F291" s="251" t="s">
        <v>500</v>
      </c>
      <c r="G291" s="249"/>
      <c r="H291" s="252">
        <v>109</v>
      </c>
      <c r="I291" s="253"/>
      <c r="J291" s="249"/>
      <c r="K291" s="249"/>
      <c r="L291" s="254"/>
      <c r="M291" s="255"/>
      <c r="N291" s="256"/>
      <c r="O291" s="256"/>
      <c r="P291" s="256"/>
      <c r="Q291" s="256"/>
      <c r="R291" s="256"/>
      <c r="S291" s="256"/>
      <c r="T291" s="257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8" t="s">
        <v>164</v>
      </c>
      <c r="AU291" s="258" t="s">
        <v>84</v>
      </c>
      <c r="AV291" s="13" t="s">
        <v>86</v>
      </c>
      <c r="AW291" s="13" t="s">
        <v>33</v>
      </c>
      <c r="AX291" s="13" t="s">
        <v>84</v>
      </c>
      <c r="AY291" s="258" t="s">
        <v>155</v>
      </c>
    </row>
    <row r="292" s="2" customFormat="1" ht="24.15" customHeight="1">
      <c r="A292" s="37"/>
      <c r="B292" s="38"/>
      <c r="C292" s="220" t="s">
        <v>501</v>
      </c>
      <c r="D292" s="220" t="s">
        <v>156</v>
      </c>
      <c r="E292" s="221" t="s">
        <v>382</v>
      </c>
      <c r="F292" s="222" t="s">
        <v>383</v>
      </c>
      <c r="G292" s="223" t="s">
        <v>234</v>
      </c>
      <c r="H292" s="224">
        <v>1</v>
      </c>
      <c r="I292" s="225"/>
      <c r="J292" s="226">
        <f>ROUND(I292*H292,2)</f>
        <v>0</v>
      </c>
      <c r="K292" s="222" t="s">
        <v>1</v>
      </c>
      <c r="L292" s="43"/>
      <c r="M292" s="227" t="s">
        <v>1</v>
      </c>
      <c r="N292" s="228" t="s">
        <v>44</v>
      </c>
      <c r="O292" s="91"/>
      <c r="P292" s="229">
        <f>O292*H292</f>
        <v>0</v>
      </c>
      <c r="Q292" s="229">
        <v>0</v>
      </c>
      <c r="R292" s="229">
        <f>Q292*H292</f>
        <v>0</v>
      </c>
      <c r="S292" s="229">
        <v>0</v>
      </c>
      <c r="T292" s="230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31" t="s">
        <v>161</v>
      </c>
      <c r="AT292" s="231" t="s">
        <v>156</v>
      </c>
      <c r="AU292" s="231" t="s">
        <v>84</v>
      </c>
      <c r="AY292" s="16" t="s">
        <v>155</v>
      </c>
      <c r="BE292" s="232">
        <f>IF(N292="základní",J292,0)</f>
        <v>0</v>
      </c>
      <c r="BF292" s="232">
        <f>IF(N292="snížená",J292,0)</f>
        <v>0</v>
      </c>
      <c r="BG292" s="232">
        <f>IF(N292="zákl. přenesená",J292,0)</f>
        <v>0</v>
      </c>
      <c r="BH292" s="232">
        <f>IF(N292="sníž. přenesená",J292,0)</f>
        <v>0</v>
      </c>
      <c r="BI292" s="232">
        <f>IF(N292="nulová",J292,0)</f>
        <v>0</v>
      </c>
      <c r="BJ292" s="16" t="s">
        <v>161</v>
      </c>
      <c r="BK292" s="232">
        <f>ROUND(I292*H292,2)</f>
        <v>0</v>
      </c>
      <c r="BL292" s="16" t="s">
        <v>161</v>
      </c>
      <c r="BM292" s="231" t="s">
        <v>384</v>
      </c>
    </row>
    <row r="293" s="2" customFormat="1">
      <c r="A293" s="37"/>
      <c r="B293" s="38"/>
      <c r="C293" s="39"/>
      <c r="D293" s="233" t="s">
        <v>163</v>
      </c>
      <c r="E293" s="39"/>
      <c r="F293" s="234" t="s">
        <v>383</v>
      </c>
      <c r="G293" s="39"/>
      <c r="H293" s="39"/>
      <c r="I293" s="235"/>
      <c r="J293" s="39"/>
      <c r="K293" s="39"/>
      <c r="L293" s="43"/>
      <c r="M293" s="236"/>
      <c r="N293" s="237"/>
      <c r="O293" s="91"/>
      <c r="P293" s="91"/>
      <c r="Q293" s="91"/>
      <c r="R293" s="91"/>
      <c r="S293" s="91"/>
      <c r="T293" s="92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6" t="s">
        <v>163</v>
      </c>
      <c r="AU293" s="16" t="s">
        <v>84</v>
      </c>
    </row>
    <row r="294" s="2" customFormat="1" ht="16.5" customHeight="1">
      <c r="A294" s="37"/>
      <c r="B294" s="38"/>
      <c r="C294" s="220" t="s">
        <v>502</v>
      </c>
      <c r="D294" s="220" t="s">
        <v>156</v>
      </c>
      <c r="E294" s="221" t="s">
        <v>385</v>
      </c>
      <c r="F294" s="222" t="s">
        <v>386</v>
      </c>
      <c r="G294" s="223" t="s">
        <v>234</v>
      </c>
      <c r="H294" s="224">
        <v>1</v>
      </c>
      <c r="I294" s="225"/>
      <c r="J294" s="226">
        <f>ROUND(I294*H294,2)</f>
        <v>0</v>
      </c>
      <c r="K294" s="222" t="s">
        <v>160</v>
      </c>
      <c r="L294" s="43"/>
      <c r="M294" s="227" t="s">
        <v>1</v>
      </c>
      <c r="N294" s="228" t="s">
        <v>44</v>
      </c>
      <c r="O294" s="91"/>
      <c r="P294" s="229">
        <f>O294*H294</f>
        <v>0</v>
      </c>
      <c r="Q294" s="229">
        <v>0</v>
      </c>
      <c r="R294" s="229">
        <f>Q294*H294</f>
        <v>0</v>
      </c>
      <c r="S294" s="229">
        <v>0</v>
      </c>
      <c r="T294" s="230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31" t="s">
        <v>161</v>
      </c>
      <c r="AT294" s="231" t="s">
        <v>156</v>
      </c>
      <c r="AU294" s="231" t="s">
        <v>84</v>
      </c>
      <c r="AY294" s="16" t="s">
        <v>155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16" t="s">
        <v>161</v>
      </c>
      <c r="BK294" s="232">
        <f>ROUND(I294*H294,2)</f>
        <v>0</v>
      </c>
      <c r="BL294" s="16" t="s">
        <v>161</v>
      </c>
      <c r="BM294" s="231" t="s">
        <v>387</v>
      </c>
    </row>
    <row r="295" s="2" customFormat="1">
      <c r="A295" s="37"/>
      <c r="B295" s="38"/>
      <c r="C295" s="39"/>
      <c r="D295" s="233" t="s">
        <v>163</v>
      </c>
      <c r="E295" s="39"/>
      <c r="F295" s="234" t="s">
        <v>386</v>
      </c>
      <c r="G295" s="39"/>
      <c r="H295" s="39"/>
      <c r="I295" s="235"/>
      <c r="J295" s="39"/>
      <c r="K295" s="39"/>
      <c r="L295" s="43"/>
      <c r="M295" s="236"/>
      <c r="N295" s="237"/>
      <c r="O295" s="91"/>
      <c r="P295" s="91"/>
      <c r="Q295" s="91"/>
      <c r="R295" s="91"/>
      <c r="S295" s="91"/>
      <c r="T295" s="92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163</v>
      </c>
      <c r="AU295" s="16" t="s">
        <v>84</v>
      </c>
    </row>
    <row r="296" s="11" customFormat="1" ht="25.92" customHeight="1">
      <c r="A296" s="11"/>
      <c r="B296" s="206"/>
      <c r="C296" s="207"/>
      <c r="D296" s="208" t="s">
        <v>76</v>
      </c>
      <c r="E296" s="209" t="s">
        <v>503</v>
      </c>
      <c r="F296" s="209" t="s">
        <v>504</v>
      </c>
      <c r="G296" s="207"/>
      <c r="H296" s="207"/>
      <c r="I296" s="210"/>
      <c r="J296" s="211">
        <f>BK296</f>
        <v>0</v>
      </c>
      <c r="K296" s="207"/>
      <c r="L296" s="212"/>
      <c r="M296" s="213"/>
      <c r="N296" s="214"/>
      <c r="O296" s="214"/>
      <c r="P296" s="215">
        <f>SUM(P297:P335)</f>
        <v>0</v>
      </c>
      <c r="Q296" s="214"/>
      <c r="R296" s="215">
        <f>SUM(R297:R335)</f>
        <v>0</v>
      </c>
      <c r="S296" s="214"/>
      <c r="T296" s="216">
        <f>SUM(T297:T335)</f>
        <v>0</v>
      </c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R296" s="217" t="s">
        <v>84</v>
      </c>
      <c r="AT296" s="218" t="s">
        <v>76</v>
      </c>
      <c r="AU296" s="218" t="s">
        <v>77</v>
      </c>
      <c r="AY296" s="217" t="s">
        <v>155</v>
      </c>
      <c r="BK296" s="219">
        <f>SUM(BK297:BK335)</f>
        <v>0</v>
      </c>
    </row>
    <row r="297" s="2" customFormat="1" ht="16.5" customHeight="1">
      <c r="A297" s="37"/>
      <c r="B297" s="38"/>
      <c r="C297" s="220" t="s">
        <v>505</v>
      </c>
      <c r="D297" s="220" t="s">
        <v>156</v>
      </c>
      <c r="E297" s="221" t="s">
        <v>506</v>
      </c>
      <c r="F297" s="222" t="s">
        <v>507</v>
      </c>
      <c r="G297" s="223" t="s">
        <v>172</v>
      </c>
      <c r="H297" s="224">
        <v>16</v>
      </c>
      <c r="I297" s="225"/>
      <c r="J297" s="226">
        <f>ROUND(I297*H297,2)</f>
        <v>0</v>
      </c>
      <c r="K297" s="222" t="s">
        <v>160</v>
      </c>
      <c r="L297" s="43"/>
      <c r="M297" s="227" t="s">
        <v>1</v>
      </c>
      <c r="N297" s="228" t="s">
        <v>44</v>
      </c>
      <c r="O297" s="91"/>
      <c r="P297" s="229">
        <f>O297*H297</f>
        <v>0</v>
      </c>
      <c r="Q297" s="229">
        <v>0</v>
      </c>
      <c r="R297" s="229">
        <f>Q297*H297</f>
        <v>0</v>
      </c>
      <c r="S297" s="229">
        <v>0</v>
      </c>
      <c r="T297" s="230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31" t="s">
        <v>161</v>
      </c>
      <c r="AT297" s="231" t="s">
        <v>156</v>
      </c>
      <c r="AU297" s="231" t="s">
        <v>84</v>
      </c>
      <c r="AY297" s="16" t="s">
        <v>155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16" t="s">
        <v>161</v>
      </c>
      <c r="BK297" s="232">
        <f>ROUND(I297*H297,2)</f>
        <v>0</v>
      </c>
      <c r="BL297" s="16" t="s">
        <v>161</v>
      </c>
      <c r="BM297" s="231" t="s">
        <v>508</v>
      </c>
    </row>
    <row r="298" s="2" customFormat="1">
      <c r="A298" s="37"/>
      <c r="B298" s="38"/>
      <c r="C298" s="39"/>
      <c r="D298" s="233" t="s">
        <v>163</v>
      </c>
      <c r="E298" s="39"/>
      <c r="F298" s="234" t="s">
        <v>507</v>
      </c>
      <c r="G298" s="39"/>
      <c r="H298" s="39"/>
      <c r="I298" s="235"/>
      <c r="J298" s="39"/>
      <c r="K298" s="39"/>
      <c r="L298" s="43"/>
      <c r="M298" s="236"/>
      <c r="N298" s="237"/>
      <c r="O298" s="91"/>
      <c r="P298" s="91"/>
      <c r="Q298" s="91"/>
      <c r="R298" s="91"/>
      <c r="S298" s="91"/>
      <c r="T298" s="92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163</v>
      </c>
      <c r="AU298" s="16" t="s">
        <v>84</v>
      </c>
    </row>
    <row r="299" s="13" customFormat="1">
      <c r="A299" s="13"/>
      <c r="B299" s="248"/>
      <c r="C299" s="249"/>
      <c r="D299" s="233" t="s">
        <v>164</v>
      </c>
      <c r="E299" s="250" t="s">
        <v>1</v>
      </c>
      <c r="F299" s="251" t="s">
        <v>509</v>
      </c>
      <c r="G299" s="249"/>
      <c r="H299" s="252">
        <v>16</v>
      </c>
      <c r="I299" s="253"/>
      <c r="J299" s="249"/>
      <c r="K299" s="249"/>
      <c r="L299" s="254"/>
      <c r="M299" s="255"/>
      <c r="N299" s="256"/>
      <c r="O299" s="256"/>
      <c r="P299" s="256"/>
      <c r="Q299" s="256"/>
      <c r="R299" s="256"/>
      <c r="S299" s="256"/>
      <c r="T299" s="257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8" t="s">
        <v>164</v>
      </c>
      <c r="AU299" s="258" t="s">
        <v>84</v>
      </c>
      <c r="AV299" s="13" t="s">
        <v>86</v>
      </c>
      <c r="AW299" s="13" t="s">
        <v>33</v>
      </c>
      <c r="AX299" s="13" t="s">
        <v>77</v>
      </c>
      <c r="AY299" s="258" t="s">
        <v>155</v>
      </c>
    </row>
    <row r="300" s="14" customFormat="1">
      <c r="A300" s="14"/>
      <c r="B300" s="259"/>
      <c r="C300" s="260"/>
      <c r="D300" s="233" t="s">
        <v>164</v>
      </c>
      <c r="E300" s="261" t="s">
        <v>1</v>
      </c>
      <c r="F300" s="262" t="s">
        <v>243</v>
      </c>
      <c r="G300" s="260"/>
      <c r="H300" s="263">
        <v>16</v>
      </c>
      <c r="I300" s="264"/>
      <c r="J300" s="260"/>
      <c r="K300" s="260"/>
      <c r="L300" s="265"/>
      <c r="M300" s="266"/>
      <c r="N300" s="267"/>
      <c r="O300" s="267"/>
      <c r="P300" s="267"/>
      <c r="Q300" s="267"/>
      <c r="R300" s="267"/>
      <c r="S300" s="267"/>
      <c r="T300" s="268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9" t="s">
        <v>164</v>
      </c>
      <c r="AU300" s="269" t="s">
        <v>84</v>
      </c>
      <c r="AV300" s="14" t="s">
        <v>161</v>
      </c>
      <c r="AW300" s="14" t="s">
        <v>33</v>
      </c>
      <c r="AX300" s="14" t="s">
        <v>84</v>
      </c>
      <c r="AY300" s="269" t="s">
        <v>155</v>
      </c>
    </row>
    <row r="301" s="2" customFormat="1" ht="21.75" customHeight="1">
      <c r="A301" s="37"/>
      <c r="B301" s="38"/>
      <c r="C301" s="220" t="s">
        <v>510</v>
      </c>
      <c r="D301" s="220" t="s">
        <v>156</v>
      </c>
      <c r="E301" s="221" t="s">
        <v>511</v>
      </c>
      <c r="F301" s="222" t="s">
        <v>512</v>
      </c>
      <c r="G301" s="223" t="s">
        <v>172</v>
      </c>
      <c r="H301" s="224">
        <v>16</v>
      </c>
      <c r="I301" s="225"/>
      <c r="J301" s="226">
        <f>ROUND(I301*H301,2)</f>
        <v>0</v>
      </c>
      <c r="K301" s="222" t="s">
        <v>160</v>
      </c>
      <c r="L301" s="43"/>
      <c r="M301" s="227" t="s">
        <v>1</v>
      </c>
      <c r="N301" s="228" t="s">
        <v>44</v>
      </c>
      <c r="O301" s="91"/>
      <c r="P301" s="229">
        <f>O301*H301</f>
        <v>0</v>
      </c>
      <c r="Q301" s="229">
        <v>0</v>
      </c>
      <c r="R301" s="229">
        <f>Q301*H301</f>
        <v>0</v>
      </c>
      <c r="S301" s="229">
        <v>0</v>
      </c>
      <c r="T301" s="230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31" t="s">
        <v>161</v>
      </c>
      <c r="AT301" s="231" t="s">
        <v>156</v>
      </c>
      <c r="AU301" s="231" t="s">
        <v>84</v>
      </c>
      <c r="AY301" s="16" t="s">
        <v>155</v>
      </c>
      <c r="BE301" s="232">
        <f>IF(N301="základní",J301,0)</f>
        <v>0</v>
      </c>
      <c r="BF301" s="232">
        <f>IF(N301="snížená",J301,0)</f>
        <v>0</v>
      </c>
      <c r="BG301" s="232">
        <f>IF(N301="zákl. přenesená",J301,0)</f>
        <v>0</v>
      </c>
      <c r="BH301" s="232">
        <f>IF(N301="sníž. přenesená",J301,0)</f>
        <v>0</v>
      </c>
      <c r="BI301" s="232">
        <f>IF(N301="nulová",J301,0)</f>
        <v>0</v>
      </c>
      <c r="BJ301" s="16" t="s">
        <v>161</v>
      </c>
      <c r="BK301" s="232">
        <f>ROUND(I301*H301,2)</f>
        <v>0</v>
      </c>
      <c r="BL301" s="16" t="s">
        <v>161</v>
      </c>
      <c r="BM301" s="231" t="s">
        <v>513</v>
      </c>
    </row>
    <row r="302" s="2" customFormat="1">
      <c r="A302" s="37"/>
      <c r="B302" s="38"/>
      <c r="C302" s="39"/>
      <c r="D302" s="233" t="s">
        <v>163</v>
      </c>
      <c r="E302" s="39"/>
      <c r="F302" s="234" t="s">
        <v>512</v>
      </c>
      <c r="G302" s="39"/>
      <c r="H302" s="39"/>
      <c r="I302" s="235"/>
      <c r="J302" s="39"/>
      <c r="K302" s="39"/>
      <c r="L302" s="43"/>
      <c r="M302" s="236"/>
      <c r="N302" s="237"/>
      <c r="O302" s="91"/>
      <c r="P302" s="91"/>
      <c r="Q302" s="91"/>
      <c r="R302" s="91"/>
      <c r="S302" s="91"/>
      <c r="T302" s="92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6" t="s">
        <v>163</v>
      </c>
      <c r="AU302" s="16" t="s">
        <v>84</v>
      </c>
    </row>
    <row r="303" s="2" customFormat="1" ht="21.75" customHeight="1">
      <c r="A303" s="37"/>
      <c r="B303" s="38"/>
      <c r="C303" s="220" t="s">
        <v>514</v>
      </c>
      <c r="D303" s="220" t="s">
        <v>156</v>
      </c>
      <c r="E303" s="221" t="s">
        <v>515</v>
      </c>
      <c r="F303" s="222" t="s">
        <v>516</v>
      </c>
      <c r="G303" s="223" t="s">
        <v>172</v>
      </c>
      <c r="H303" s="224">
        <v>2</v>
      </c>
      <c r="I303" s="225"/>
      <c r="J303" s="226">
        <f>ROUND(I303*H303,2)</f>
        <v>0</v>
      </c>
      <c r="K303" s="222" t="s">
        <v>160</v>
      </c>
      <c r="L303" s="43"/>
      <c r="M303" s="227" t="s">
        <v>1</v>
      </c>
      <c r="N303" s="228" t="s">
        <v>44</v>
      </c>
      <c r="O303" s="91"/>
      <c r="P303" s="229">
        <f>O303*H303</f>
        <v>0</v>
      </c>
      <c r="Q303" s="229">
        <v>0</v>
      </c>
      <c r="R303" s="229">
        <f>Q303*H303</f>
        <v>0</v>
      </c>
      <c r="S303" s="229">
        <v>0</v>
      </c>
      <c r="T303" s="230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31" t="s">
        <v>161</v>
      </c>
      <c r="AT303" s="231" t="s">
        <v>156</v>
      </c>
      <c r="AU303" s="231" t="s">
        <v>84</v>
      </c>
      <c r="AY303" s="16" t="s">
        <v>155</v>
      </c>
      <c r="BE303" s="232">
        <f>IF(N303="základní",J303,0)</f>
        <v>0</v>
      </c>
      <c r="BF303" s="232">
        <f>IF(N303="snížená",J303,0)</f>
        <v>0</v>
      </c>
      <c r="BG303" s="232">
        <f>IF(N303="zákl. přenesená",J303,0)</f>
        <v>0</v>
      </c>
      <c r="BH303" s="232">
        <f>IF(N303="sníž. přenesená",J303,0)</f>
        <v>0</v>
      </c>
      <c r="BI303" s="232">
        <f>IF(N303="nulová",J303,0)</f>
        <v>0</v>
      </c>
      <c r="BJ303" s="16" t="s">
        <v>161</v>
      </c>
      <c r="BK303" s="232">
        <f>ROUND(I303*H303,2)</f>
        <v>0</v>
      </c>
      <c r="BL303" s="16" t="s">
        <v>161</v>
      </c>
      <c r="BM303" s="231" t="s">
        <v>517</v>
      </c>
    </row>
    <row r="304" s="2" customFormat="1">
      <c r="A304" s="37"/>
      <c r="B304" s="38"/>
      <c r="C304" s="39"/>
      <c r="D304" s="233" t="s">
        <v>163</v>
      </c>
      <c r="E304" s="39"/>
      <c r="F304" s="234" t="s">
        <v>516</v>
      </c>
      <c r="G304" s="39"/>
      <c r="H304" s="39"/>
      <c r="I304" s="235"/>
      <c r="J304" s="39"/>
      <c r="K304" s="39"/>
      <c r="L304" s="43"/>
      <c r="M304" s="236"/>
      <c r="N304" s="237"/>
      <c r="O304" s="91"/>
      <c r="P304" s="91"/>
      <c r="Q304" s="91"/>
      <c r="R304" s="91"/>
      <c r="S304" s="91"/>
      <c r="T304" s="92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163</v>
      </c>
      <c r="AU304" s="16" t="s">
        <v>84</v>
      </c>
    </row>
    <row r="305" s="12" customFormat="1">
      <c r="A305" s="12"/>
      <c r="B305" s="238"/>
      <c r="C305" s="239"/>
      <c r="D305" s="233" t="s">
        <v>164</v>
      </c>
      <c r="E305" s="240" t="s">
        <v>1</v>
      </c>
      <c r="F305" s="241" t="s">
        <v>423</v>
      </c>
      <c r="G305" s="239"/>
      <c r="H305" s="240" t="s">
        <v>1</v>
      </c>
      <c r="I305" s="242"/>
      <c r="J305" s="239"/>
      <c r="K305" s="239"/>
      <c r="L305" s="243"/>
      <c r="M305" s="244"/>
      <c r="N305" s="245"/>
      <c r="O305" s="245"/>
      <c r="P305" s="245"/>
      <c r="Q305" s="245"/>
      <c r="R305" s="245"/>
      <c r="S305" s="245"/>
      <c r="T305" s="246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T305" s="247" t="s">
        <v>164</v>
      </c>
      <c r="AU305" s="247" t="s">
        <v>84</v>
      </c>
      <c r="AV305" s="12" t="s">
        <v>84</v>
      </c>
      <c r="AW305" s="12" t="s">
        <v>33</v>
      </c>
      <c r="AX305" s="12" t="s">
        <v>77</v>
      </c>
      <c r="AY305" s="247" t="s">
        <v>155</v>
      </c>
    </row>
    <row r="306" s="13" customFormat="1">
      <c r="A306" s="13"/>
      <c r="B306" s="248"/>
      <c r="C306" s="249"/>
      <c r="D306" s="233" t="s">
        <v>164</v>
      </c>
      <c r="E306" s="250" t="s">
        <v>1</v>
      </c>
      <c r="F306" s="251" t="s">
        <v>431</v>
      </c>
      <c r="G306" s="249"/>
      <c r="H306" s="252">
        <v>2</v>
      </c>
      <c r="I306" s="253"/>
      <c r="J306" s="249"/>
      <c r="K306" s="249"/>
      <c r="L306" s="254"/>
      <c r="M306" s="255"/>
      <c r="N306" s="256"/>
      <c r="O306" s="256"/>
      <c r="P306" s="256"/>
      <c r="Q306" s="256"/>
      <c r="R306" s="256"/>
      <c r="S306" s="256"/>
      <c r="T306" s="257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8" t="s">
        <v>164</v>
      </c>
      <c r="AU306" s="258" t="s">
        <v>84</v>
      </c>
      <c r="AV306" s="13" t="s">
        <v>86</v>
      </c>
      <c r="AW306" s="13" t="s">
        <v>33</v>
      </c>
      <c r="AX306" s="13" t="s">
        <v>77</v>
      </c>
      <c r="AY306" s="258" t="s">
        <v>155</v>
      </c>
    </row>
    <row r="307" s="14" customFormat="1">
      <c r="A307" s="14"/>
      <c r="B307" s="259"/>
      <c r="C307" s="260"/>
      <c r="D307" s="233" t="s">
        <v>164</v>
      </c>
      <c r="E307" s="261" t="s">
        <v>1</v>
      </c>
      <c r="F307" s="262" t="s">
        <v>243</v>
      </c>
      <c r="G307" s="260"/>
      <c r="H307" s="263">
        <v>2</v>
      </c>
      <c r="I307" s="264"/>
      <c r="J307" s="260"/>
      <c r="K307" s="260"/>
      <c r="L307" s="265"/>
      <c r="M307" s="266"/>
      <c r="N307" s="267"/>
      <c r="O307" s="267"/>
      <c r="P307" s="267"/>
      <c r="Q307" s="267"/>
      <c r="R307" s="267"/>
      <c r="S307" s="267"/>
      <c r="T307" s="268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9" t="s">
        <v>164</v>
      </c>
      <c r="AU307" s="269" t="s">
        <v>84</v>
      </c>
      <c r="AV307" s="14" t="s">
        <v>161</v>
      </c>
      <c r="AW307" s="14" t="s">
        <v>33</v>
      </c>
      <c r="AX307" s="14" t="s">
        <v>84</v>
      </c>
      <c r="AY307" s="269" t="s">
        <v>155</v>
      </c>
    </row>
    <row r="308" s="2" customFormat="1" ht="21.75" customHeight="1">
      <c r="A308" s="37"/>
      <c r="B308" s="38"/>
      <c r="C308" s="220" t="s">
        <v>518</v>
      </c>
      <c r="D308" s="220" t="s">
        <v>156</v>
      </c>
      <c r="E308" s="221" t="s">
        <v>519</v>
      </c>
      <c r="F308" s="222" t="s">
        <v>520</v>
      </c>
      <c r="G308" s="223" t="s">
        <v>215</v>
      </c>
      <c r="H308" s="224">
        <v>5</v>
      </c>
      <c r="I308" s="225"/>
      <c r="J308" s="226">
        <f>ROUND(I308*H308,2)</f>
        <v>0</v>
      </c>
      <c r="K308" s="222" t="s">
        <v>160</v>
      </c>
      <c r="L308" s="43"/>
      <c r="M308" s="227" t="s">
        <v>1</v>
      </c>
      <c r="N308" s="228" t="s">
        <v>44</v>
      </c>
      <c r="O308" s="91"/>
      <c r="P308" s="229">
        <f>O308*H308</f>
        <v>0</v>
      </c>
      <c r="Q308" s="229">
        <v>0</v>
      </c>
      <c r="R308" s="229">
        <f>Q308*H308</f>
        <v>0</v>
      </c>
      <c r="S308" s="229">
        <v>0</v>
      </c>
      <c r="T308" s="230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31" t="s">
        <v>161</v>
      </c>
      <c r="AT308" s="231" t="s">
        <v>156</v>
      </c>
      <c r="AU308" s="231" t="s">
        <v>84</v>
      </c>
      <c r="AY308" s="16" t="s">
        <v>155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16" t="s">
        <v>161</v>
      </c>
      <c r="BK308" s="232">
        <f>ROUND(I308*H308,2)</f>
        <v>0</v>
      </c>
      <c r="BL308" s="16" t="s">
        <v>161</v>
      </c>
      <c r="BM308" s="231" t="s">
        <v>521</v>
      </c>
    </row>
    <row r="309" s="2" customFormat="1">
      <c r="A309" s="37"/>
      <c r="B309" s="38"/>
      <c r="C309" s="39"/>
      <c r="D309" s="233" t="s">
        <v>163</v>
      </c>
      <c r="E309" s="39"/>
      <c r="F309" s="234" t="s">
        <v>520</v>
      </c>
      <c r="G309" s="39"/>
      <c r="H309" s="39"/>
      <c r="I309" s="235"/>
      <c r="J309" s="39"/>
      <c r="K309" s="39"/>
      <c r="L309" s="43"/>
      <c r="M309" s="236"/>
      <c r="N309" s="237"/>
      <c r="O309" s="91"/>
      <c r="P309" s="91"/>
      <c r="Q309" s="91"/>
      <c r="R309" s="91"/>
      <c r="S309" s="91"/>
      <c r="T309" s="92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6" t="s">
        <v>163</v>
      </c>
      <c r="AU309" s="16" t="s">
        <v>84</v>
      </c>
    </row>
    <row r="310" s="2" customFormat="1" ht="21.75" customHeight="1">
      <c r="A310" s="37"/>
      <c r="B310" s="38"/>
      <c r="C310" s="220" t="s">
        <v>522</v>
      </c>
      <c r="D310" s="220" t="s">
        <v>156</v>
      </c>
      <c r="E310" s="221" t="s">
        <v>523</v>
      </c>
      <c r="F310" s="222" t="s">
        <v>524</v>
      </c>
      <c r="G310" s="223" t="s">
        <v>172</v>
      </c>
      <c r="H310" s="224">
        <v>16</v>
      </c>
      <c r="I310" s="225"/>
      <c r="J310" s="226">
        <f>ROUND(I310*H310,2)</f>
        <v>0</v>
      </c>
      <c r="K310" s="222" t="s">
        <v>160</v>
      </c>
      <c r="L310" s="43"/>
      <c r="M310" s="227" t="s">
        <v>1</v>
      </c>
      <c r="N310" s="228" t="s">
        <v>44</v>
      </c>
      <c r="O310" s="91"/>
      <c r="P310" s="229">
        <f>O310*H310</f>
        <v>0</v>
      </c>
      <c r="Q310" s="229">
        <v>0</v>
      </c>
      <c r="R310" s="229">
        <f>Q310*H310</f>
        <v>0</v>
      </c>
      <c r="S310" s="229">
        <v>0</v>
      </c>
      <c r="T310" s="230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31" t="s">
        <v>161</v>
      </c>
      <c r="AT310" s="231" t="s">
        <v>156</v>
      </c>
      <c r="AU310" s="231" t="s">
        <v>84</v>
      </c>
      <c r="AY310" s="16" t="s">
        <v>155</v>
      </c>
      <c r="BE310" s="232">
        <f>IF(N310="základní",J310,0)</f>
        <v>0</v>
      </c>
      <c r="BF310" s="232">
        <f>IF(N310="snížená",J310,0)</f>
        <v>0</v>
      </c>
      <c r="BG310" s="232">
        <f>IF(N310="zákl. přenesená",J310,0)</f>
        <v>0</v>
      </c>
      <c r="BH310" s="232">
        <f>IF(N310="sníž. přenesená",J310,0)</f>
        <v>0</v>
      </c>
      <c r="BI310" s="232">
        <f>IF(N310="nulová",J310,0)</f>
        <v>0</v>
      </c>
      <c r="BJ310" s="16" t="s">
        <v>161</v>
      </c>
      <c r="BK310" s="232">
        <f>ROUND(I310*H310,2)</f>
        <v>0</v>
      </c>
      <c r="BL310" s="16" t="s">
        <v>161</v>
      </c>
      <c r="BM310" s="231" t="s">
        <v>525</v>
      </c>
    </row>
    <row r="311" s="2" customFormat="1">
      <c r="A311" s="37"/>
      <c r="B311" s="38"/>
      <c r="C311" s="39"/>
      <c r="D311" s="233" t="s">
        <v>163</v>
      </c>
      <c r="E311" s="39"/>
      <c r="F311" s="234" t="s">
        <v>524</v>
      </c>
      <c r="G311" s="39"/>
      <c r="H311" s="39"/>
      <c r="I311" s="235"/>
      <c r="J311" s="39"/>
      <c r="K311" s="39"/>
      <c r="L311" s="43"/>
      <c r="M311" s="236"/>
      <c r="N311" s="237"/>
      <c r="O311" s="91"/>
      <c r="P311" s="91"/>
      <c r="Q311" s="91"/>
      <c r="R311" s="91"/>
      <c r="S311" s="91"/>
      <c r="T311" s="92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6" t="s">
        <v>163</v>
      </c>
      <c r="AU311" s="16" t="s">
        <v>84</v>
      </c>
    </row>
    <row r="312" s="2" customFormat="1" ht="21.75" customHeight="1">
      <c r="A312" s="37"/>
      <c r="B312" s="38"/>
      <c r="C312" s="220" t="s">
        <v>526</v>
      </c>
      <c r="D312" s="220" t="s">
        <v>156</v>
      </c>
      <c r="E312" s="221" t="s">
        <v>527</v>
      </c>
      <c r="F312" s="222" t="s">
        <v>528</v>
      </c>
      <c r="G312" s="223" t="s">
        <v>172</v>
      </c>
      <c r="H312" s="224">
        <v>16</v>
      </c>
      <c r="I312" s="225"/>
      <c r="J312" s="226">
        <f>ROUND(I312*H312,2)</f>
        <v>0</v>
      </c>
      <c r="K312" s="222" t="s">
        <v>160</v>
      </c>
      <c r="L312" s="43"/>
      <c r="M312" s="227" t="s">
        <v>1</v>
      </c>
      <c r="N312" s="228" t="s">
        <v>44</v>
      </c>
      <c r="O312" s="91"/>
      <c r="P312" s="229">
        <f>O312*H312</f>
        <v>0</v>
      </c>
      <c r="Q312" s="229">
        <v>0</v>
      </c>
      <c r="R312" s="229">
        <f>Q312*H312</f>
        <v>0</v>
      </c>
      <c r="S312" s="229">
        <v>0</v>
      </c>
      <c r="T312" s="230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31" t="s">
        <v>161</v>
      </c>
      <c r="AT312" s="231" t="s">
        <v>156</v>
      </c>
      <c r="AU312" s="231" t="s">
        <v>84</v>
      </c>
      <c r="AY312" s="16" t="s">
        <v>155</v>
      </c>
      <c r="BE312" s="232">
        <f>IF(N312="základní",J312,0)</f>
        <v>0</v>
      </c>
      <c r="BF312" s="232">
        <f>IF(N312="snížená",J312,0)</f>
        <v>0</v>
      </c>
      <c r="BG312" s="232">
        <f>IF(N312="zákl. přenesená",J312,0)</f>
        <v>0</v>
      </c>
      <c r="BH312" s="232">
        <f>IF(N312="sníž. přenesená",J312,0)</f>
        <v>0</v>
      </c>
      <c r="BI312" s="232">
        <f>IF(N312="nulová",J312,0)</f>
        <v>0</v>
      </c>
      <c r="BJ312" s="16" t="s">
        <v>161</v>
      </c>
      <c r="BK312" s="232">
        <f>ROUND(I312*H312,2)</f>
        <v>0</v>
      </c>
      <c r="BL312" s="16" t="s">
        <v>161</v>
      </c>
      <c r="BM312" s="231" t="s">
        <v>529</v>
      </c>
    </row>
    <row r="313" s="2" customFormat="1">
      <c r="A313" s="37"/>
      <c r="B313" s="38"/>
      <c r="C313" s="39"/>
      <c r="D313" s="233" t="s">
        <v>163</v>
      </c>
      <c r="E313" s="39"/>
      <c r="F313" s="234" t="s">
        <v>528</v>
      </c>
      <c r="G313" s="39"/>
      <c r="H313" s="39"/>
      <c r="I313" s="235"/>
      <c r="J313" s="39"/>
      <c r="K313" s="39"/>
      <c r="L313" s="43"/>
      <c r="M313" s="236"/>
      <c r="N313" s="237"/>
      <c r="O313" s="91"/>
      <c r="P313" s="91"/>
      <c r="Q313" s="91"/>
      <c r="R313" s="91"/>
      <c r="S313" s="91"/>
      <c r="T313" s="92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6" t="s">
        <v>163</v>
      </c>
      <c r="AU313" s="16" t="s">
        <v>84</v>
      </c>
    </row>
    <row r="314" s="2" customFormat="1" ht="21.75" customHeight="1">
      <c r="A314" s="37"/>
      <c r="B314" s="38"/>
      <c r="C314" s="220" t="s">
        <v>530</v>
      </c>
      <c r="D314" s="220" t="s">
        <v>156</v>
      </c>
      <c r="E314" s="221" t="s">
        <v>531</v>
      </c>
      <c r="F314" s="222" t="s">
        <v>532</v>
      </c>
      <c r="G314" s="223" t="s">
        <v>172</v>
      </c>
      <c r="H314" s="224">
        <v>2</v>
      </c>
      <c r="I314" s="225"/>
      <c r="J314" s="226">
        <f>ROUND(I314*H314,2)</f>
        <v>0</v>
      </c>
      <c r="K314" s="222" t="s">
        <v>160</v>
      </c>
      <c r="L314" s="43"/>
      <c r="M314" s="227" t="s">
        <v>1</v>
      </c>
      <c r="N314" s="228" t="s">
        <v>44</v>
      </c>
      <c r="O314" s="91"/>
      <c r="P314" s="229">
        <f>O314*H314</f>
        <v>0</v>
      </c>
      <c r="Q314" s="229">
        <v>0</v>
      </c>
      <c r="R314" s="229">
        <f>Q314*H314</f>
        <v>0</v>
      </c>
      <c r="S314" s="229">
        <v>0</v>
      </c>
      <c r="T314" s="230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31" t="s">
        <v>161</v>
      </c>
      <c r="AT314" s="231" t="s">
        <v>156</v>
      </c>
      <c r="AU314" s="231" t="s">
        <v>84</v>
      </c>
      <c r="AY314" s="16" t="s">
        <v>155</v>
      </c>
      <c r="BE314" s="232">
        <f>IF(N314="základní",J314,0)</f>
        <v>0</v>
      </c>
      <c r="BF314" s="232">
        <f>IF(N314="snížená",J314,0)</f>
        <v>0</v>
      </c>
      <c r="BG314" s="232">
        <f>IF(N314="zákl. přenesená",J314,0)</f>
        <v>0</v>
      </c>
      <c r="BH314" s="232">
        <f>IF(N314="sníž. přenesená",J314,0)</f>
        <v>0</v>
      </c>
      <c r="BI314" s="232">
        <f>IF(N314="nulová",J314,0)</f>
        <v>0</v>
      </c>
      <c r="BJ314" s="16" t="s">
        <v>161</v>
      </c>
      <c r="BK314" s="232">
        <f>ROUND(I314*H314,2)</f>
        <v>0</v>
      </c>
      <c r="BL314" s="16" t="s">
        <v>161</v>
      </c>
      <c r="BM314" s="231" t="s">
        <v>533</v>
      </c>
    </row>
    <row r="315" s="2" customFormat="1">
      <c r="A315" s="37"/>
      <c r="B315" s="38"/>
      <c r="C315" s="39"/>
      <c r="D315" s="233" t="s">
        <v>163</v>
      </c>
      <c r="E315" s="39"/>
      <c r="F315" s="234" t="s">
        <v>532</v>
      </c>
      <c r="G315" s="39"/>
      <c r="H315" s="39"/>
      <c r="I315" s="235"/>
      <c r="J315" s="39"/>
      <c r="K315" s="39"/>
      <c r="L315" s="43"/>
      <c r="M315" s="236"/>
      <c r="N315" s="237"/>
      <c r="O315" s="91"/>
      <c r="P315" s="91"/>
      <c r="Q315" s="91"/>
      <c r="R315" s="91"/>
      <c r="S315" s="91"/>
      <c r="T315" s="92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T315" s="16" t="s">
        <v>163</v>
      </c>
      <c r="AU315" s="16" t="s">
        <v>84</v>
      </c>
    </row>
    <row r="316" s="2" customFormat="1" ht="21.75" customHeight="1">
      <c r="A316" s="37"/>
      <c r="B316" s="38"/>
      <c r="C316" s="220" t="s">
        <v>534</v>
      </c>
      <c r="D316" s="220" t="s">
        <v>156</v>
      </c>
      <c r="E316" s="221" t="s">
        <v>535</v>
      </c>
      <c r="F316" s="222" t="s">
        <v>536</v>
      </c>
      <c r="G316" s="223" t="s">
        <v>172</v>
      </c>
      <c r="H316" s="224">
        <v>18</v>
      </c>
      <c r="I316" s="225"/>
      <c r="J316" s="226">
        <f>ROUND(I316*H316,2)</f>
        <v>0</v>
      </c>
      <c r="K316" s="222" t="s">
        <v>160</v>
      </c>
      <c r="L316" s="43"/>
      <c r="M316" s="227" t="s">
        <v>1</v>
      </c>
      <c r="N316" s="228" t="s">
        <v>44</v>
      </c>
      <c r="O316" s="91"/>
      <c r="P316" s="229">
        <f>O316*H316</f>
        <v>0</v>
      </c>
      <c r="Q316" s="229">
        <v>0</v>
      </c>
      <c r="R316" s="229">
        <f>Q316*H316</f>
        <v>0</v>
      </c>
      <c r="S316" s="229">
        <v>0</v>
      </c>
      <c r="T316" s="230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31" t="s">
        <v>161</v>
      </c>
      <c r="AT316" s="231" t="s">
        <v>156</v>
      </c>
      <c r="AU316" s="231" t="s">
        <v>84</v>
      </c>
      <c r="AY316" s="16" t="s">
        <v>155</v>
      </c>
      <c r="BE316" s="232">
        <f>IF(N316="základní",J316,0)</f>
        <v>0</v>
      </c>
      <c r="BF316" s="232">
        <f>IF(N316="snížená",J316,0)</f>
        <v>0</v>
      </c>
      <c r="BG316" s="232">
        <f>IF(N316="zákl. přenesená",J316,0)</f>
        <v>0</v>
      </c>
      <c r="BH316" s="232">
        <f>IF(N316="sníž. přenesená",J316,0)</f>
        <v>0</v>
      </c>
      <c r="BI316" s="232">
        <f>IF(N316="nulová",J316,0)</f>
        <v>0</v>
      </c>
      <c r="BJ316" s="16" t="s">
        <v>161</v>
      </c>
      <c r="BK316" s="232">
        <f>ROUND(I316*H316,2)</f>
        <v>0</v>
      </c>
      <c r="BL316" s="16" t="s">
        <v>161</v>
      </c>
      <c r="BM316" s="231" t="s">
        <v>537</v>
      </c>
    </row>
    <row r="317" s="2" customFormat="1">
      <c r="A317" s="37"/>
      <c r="B317" s="38"/>
      <c r="C317" s="39"/>
      <c r="D317" s="233" t="s">
        <v>163</v>
      </c>
      <c r="E317" s="39"/>
      <c r="F317" s="234" t="s">
        <v>536</v>
      </c>
      <c r="G317" s="39"/>
      <c r="H317" s="39"/>
      <c r="I317" s="235"/>
      <c r="J317" s="39"/>
      <c r="K317" s="39"/>
      <c r="L317" s="43"/>
      <c r="M317" s="236"/>
      <c r="N317" s="237"/>
      <c r="O317" s="91"/>
      <c r="P317" s="91"/>
      <c r="Q317" s="91"/>
      <c r="R317" s="91"/>
      <c r="S317" s="91"/>
      <c r="T317" s="92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6" t="s">
        <v>163</v>
      </c>
      <c r="AU317" s="16" t="s">
        <v>84</v>
      </c>
    </row>
    <row r="318" s="13" customFormat="1">
      <c r="A318" s="13"/>
      <c r="B318" s="248"/>
      <c r="C318" s="249"/>
      <c r="D318" s="233" t="s">
        <v>164</v>
      </c>
      <c r="E318" s="250" t="s">
        <v>1</v>
      </c>
      <c r="F318" s="251" t="s">
        <v>538</v>
      </c>
      <c r="G318" s="249"/>
      <c r="H318" s="252">
        <v>18</v>
      </c>
      <c r="I318" s="253"/>
      <c r="J318" s="249"/>
      <c r="K318" s="249"/>
      <c r="L318" s="254"/>
      <c r="M318" s="255"/>
      <c r="N318" s="256"/>
      <c r="O318" s="256"/>
      <c r="P318" s="256"/>
      <c r="Q318" s="256"/>
      <c r="R318" s="256"/>
      <c r="S318" s="256"/>
      <c r="T318" s="257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58" t="s">
        <v>164</v>
      </c>
      <c r="AU318" s="258" t="s">
        <v>84</v>
      </c>
      <c r="AV318" s="13" t="s">
        <v>86</v>
      </c>
      <c r="AW318" s="13" t="s">
        <v>33</v>
      </c>
      <c r="AX318" s="13" t="s">
        <v>77</v>
      </c>
      <c r="AY318" s="258" t="s">
        <v>155</v>
      </c>
    </row>
    <row r="319" s="14" customFormat="1">
      <c r="A319" s="14"/>
      <c r="B319" s="259"/>
      <c r="C319" s="260"/>
      <c r="D319" s="233" t="s">
        <v>164</v>
      </c>
      <c r="E319" s="261" t="s">
        <v>1</v>
      </c>
      <c r="F319" s="262" t="s">
        <v>243</v>
      </c>
      <c r="G319" s="260"/>
      <c r="H319" s="263">
        <v>18</v>
      </c>
      <c r="I319" s="264"/>
      <c r="J319" s="260"/>
      <c r="K319" s="260"/>
      <c r="L319" s="265"/>
      <c r="M319" s="266"/>
      <c r="N319" s="267"/>
      <c r="O319" s="267"/>
      <c r="P319" s="267"/>
      <c r="Q319" s="267"/>
      <c r="R319" s="267"/>
      <c r="S319" s="267"/>
      <c r="T319" s="268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69" t="s">
        <v>164</v>
      </c>
      <c r="AU319" s="269" t="s">
        <v>84</v>
      </c>
      <c r="AV319" s="14" t="s">
        <v>161</v>
      </c>
      <c r="AW319" s="14" t="s">
        <v>33</v>
      </c>
      <c r="AX319" s="14" t="s">
        <v>84</v>
      </c>
      <c r="AY319" s="269" t="s">
        <v>155</v>
      </c>
    </row>
    <row r="320" s="2" customFormat="1" ht="16.5" customHeight="1">
      <c r="A320" s="37"/>
      <c r="B320" s="38"/>
      <c r="C320" s="220" t="s">
        <v>539</v>
      </c>
      <c r="D320" s="220" t="s">
        <v>156</v>
      </c>
      <c r="E320" s="221" t="s">
        <v>540</v>
      </c>
      <c r="F320" s="222" t="s">
        <v>541</v>
      </c>
      <c r="G320" s="223" t="s">
        <v>209</v>
      </c>
      <c r="H320" s="224">
        <v>16.48</v>
      </c>
      <c r="I320" s="225"/>
      <c r="J320" s="226">
        <f>ROUND(I320*H320,2)</f>
        <v>0</v>
      </c>
      <c r="K320" s="222" t="s">
        <v>160</v>
      </c>
      <c r="L320" s="43"/>
      <c r="M320" s="227" t="s">
        <v>1</v>
      </c>
      <c r="N320" s="228" t="s">
        <v>44</v>
      </c>
      <c r="O320" s="91"/>
      <c r="P320" s="229">
        <f>O320*H320</f>
        <v>0</v>
      </c>
      <c r="Q320" s="229">
        <v>0</v>
      </c>
      <c r="R320" s="229">
        <f>Q320*H320</f>
        <v>0</v>
      </c>
      <c r="S320" s="229">
        <v>0</v>
      </c>
      <c r="T320" s="230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31" t="s">
        <v>161</v>
      </c>
      <c r="AT320" s="231" t="s">
        <v>156</v>
      </c>
      <c r="AU320" s="231" t="s">
        <v>84</v>
      </c>
      <c r="AY320" s="16" t="s">
        <v>155</v>
      </c>
      <c r="BE320" s="232">
        <f>IF(N320="základní",J320,0)</f>
        <v>0</v>
      </c>
      <c r="BF320" s="232">
        <f>IF(N320="snížená",J320,0)</f>
        <v>0</v>
      </c>
      <c r="BG320" s="232">
        <f>IF(N320="zákl. přenesená",J320,0)</f>
        <v>0</v>
      </c>
      <c r="BH320" s="232">
        <f>IF(N320="sníž. přenesená",J320,0)</f>
        <v>0</v>
      </c>
      <c r="BI320" s="232">
        <f>IF(N320="nulová",J320,0)</f>
        <v>0</v>
      </c>
      <c r="BJ320" s="16" t="s">
        <v>161</v>
      </c>
      <c r="BK320" s="232">
        <f>ROUND(I320*H320,2)</f>
        <v>0</v>
      </c>
      <c r="BL320" s="16" t="s">
        <v>161</v>
      </c>
      <c r="BM320" s="231" t="s">
        <v>542</v>
      </c>
    </row>
    <row r="321" s="2" customFormat="1">
      <c r="A321" s="37"/>
      <c r="B321" s="38"/>
      <c r="C321" s="39"/>
      <c r="D321" s="233" t="s">
        <v>163</v>
      </c>
      <c r="E321" s="39"/>
      <c r="F321" s="234" t="s">
        <v>541</v>
      </c>
      <c r="G321" s="39"/>
      <c r="H321" s="39"/>
      <c r="I321" s="235"/>
      <c r="J321" s="39"/>
      <c r="K321" s="39"/>
      <c r="L321" s="43"/>
      <c r="M321" s="236"/>
      <c r="N321" s="237"/>
      <c r="O321" s="91"/>
      <c r="P321" s="91"/>
      <c r="Q321" s="91"/>
      <c r="R321" s="91"/>
      <c r="S321" s="91"/>
      <c r="T321" s="92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T321" s="16" t="s">
        <v>163</v>
      </c>
      <c r="AU321" s="16" t="s">
        <v>84</v>
      </c>
    </row>
    <row r="322" s="13" customFormat="1">
      <c r="A322" s="13"/>
      <c r="B322" s="248"/>
      <c r="C322" s="249"/>
      <c r="D322" s="233" t="s">
        <v>164</v>
      </c>
      <c r="E322" s="250" t="s">
        <v>1</v>
      </c>
      <c r="F322" s="251" t="s">
        <v>543</v>
      </c>
      <c r="G322" s="249"/>
      <c r="H322" s="252">
        <v>16.48</v>
      </c>
      <c r="I322" s="253"/>
      <c r="J322" s="249"/>
      <c r="K322" s="249"/>
      <c r="L322" s="254"/>
      <c r="M322" s="255"/>
      <c r="N322" s="256"/>
      <c r="O322" s="256"/>
      <c r="P322" s="256"/>
      <c r="Q322" s="256"/>
      <c r="R322" s="256"/>
      <c r="S322" s="256"/>
      <c r="T322" s="257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8" t="s">
        <v>164</v>
      </c>
      <c r="AU322" s="258" t="s">
        <v>84</v>
      </c>
      <c r="AV322" s="13" t="s">
        <v>86</v>
      </c>
      <c r="AW322" s="13" t="s">
        <v>33</v>
      </c>
      <c r="AX322" s="13" t="s">
        <v>77</v>
      </c>
      <c r="AY322" s="258" t="s">
        <v>155</v>
      </c>
    </row>
    <row r="323" s="14" customFormat="1">
      <c r="A323" s="14"/>
      <c r="B323" s="259"/>
      <c r="C323" s="260"/>
      <c r="D323" s="233" t="s">
        <v>164</v>
      </c>
      <c r="E323" s="261" t="s">
        <v>1</v>
      </c>
      <c r="F323" s="262" t="s">
        <v>243</v>
      </c>
      <c r="G323" s="260"/>
      <c r="H323" s="263">
        <v>16.48</v>
      </c>
      <c r="I323" s="264"/>
      <c r="J323" s="260"/>
      <c r="K323" s="260"/>
      <c r="L323" s="265"/>
      <c r="M323" s="266"/>
      <c r="N323" s="267"/>
      <c r="O323" s="267"/>
      <c r="P323" s="267"/>
      <c r="Q323" s="267"/>
      <c r="R323" s="267"/>
      <c r="S323" s="267"/>
      <c r="T323" s="268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9" t="s">
        <v>164</v>
      </c>
      <c r="AU323" s="269" t="s">
        <v>84</v>
      </c>
      <c r="AV323" s="14" t="s">
        <v>161</v>
      </c>
      <c r="AW323" s="14" t="s">
        <v>33</v>
      </c>
      <c r="AX323" s="14" t="s">
        <v>84</v>
      </c>
      <c r="AY323" s="269" t="s">
        <v>155</v>
      </c>
    </row>
    <row r="324" s="2" customFormat="1" ht="16.5" customHeight="1">
      <c r="A324" s="37"/>
      <c r="B324" s="38"/>
      <c r="C324" s="220" t="s">
        <v>544</v>
      </c>
      <c r="D324" s="220" t="s">
        <v>156</v>
      </c>
      <c r="E324" s="221" t="s">
        <v>545</v>
      </c>
      <c r="F324" s="222" t="s">
        <v>546</v>
      </c>
      <c r="G324" s="223" t="s">
        <v>209</v>
      </c>
      <c r="H324" s="224">
        <v>0.66000000000000003</v>
      </c>
      <c r="I324" s="225"/>
      <c r="J324" s="226">
        <f>ROUND(I324*H324,2)</f>
        <v>0</v>
      </c>
      <c r="K324" s="222" t="s">
        <v>160</v>
      </c>
      <c r="L324" s="43"/>
      <c r="M324" s="227" t="s">
        <v>1</v>
      </c>
      <c r="N324" s="228" t="s">
        <v>44</v>
      </c>
      <c r="O324" s="91"/>
      <c r="P324" s="229">
        <f>O324*H324</f>
        <v>0</v>
      </c>
      <c r="Q324" s="229">
        <v>0</v>
      </c>
      <c r="R324" s="229">
        <f>Q324*H324</f>
        <v>0</v>
      </c>
      <c r="S324" s="229">
        <v>0</v>
      </c>
      <c r="T324" s="230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31" t="s">
        <v>161</v>
      </c>
      <c r="AT324" s="231" t="s">
        <v>156</v>
      </c>
      <c r="AU324" s="231" t="s">
        <v>84</v>
      </c>
      <c r="AY324" s="16" t="s">
        <v>155</v>
      </c>
      <c r="BE324" s="232">
        <f>IF(N324="základní",J324,0)</f>
        <v>0</v>
      </c>
      <c r="BF324" s="232">
        <f>IF(N324="snížená",J324,0)</f>
        <v>0</v>
      </c>
      <c r="BG324" s="232">
        <f>IF(N324="zákl. přenesená",J324,0)</f>
        <v>0</v>
      </c>
      <c r="BH324" s="232">
        <f>IF(N324="sníž. přenesená",J324,0)</f>
        <v>0</v>
      </c>
      <c r="BI324" s="232">
        <f>IF(N324="nulová",J324,0)</f>
        <v>0</v>
      </c>
      <c r="BJ324" s="16" t="s">
        <v>161</v>
      </c>
      <c r="BK324" s="232">
        <f>ROUND(I324*H324,2)</f>
        <v>0</v>
      </c>
      <c r="BL324" s="16" t="s">
        <v>161</v>
      </c>
      <c r="BM324" s="231" t="s">
        <v>547</v>
      </c>
    </row>
    <row r="325" s="2" customFormat="1">
      <c r="A325" s="37"/>
      <c r="B325" s="38"/>
      <c r="C325" s="39"/>
      <c r="D325" s="233" t="s">
        <v>163</v>
      </c>
      <c r="E325" s="39"/>
      <c r="F325" s="234" t="s">
        <v>546</v>
      </c>
      <c r="G325" s="39"/>
      <c r="H325" s="39"/>
      <c r="I325" s="235"/>
      <c r="J325" s="39"/>
      <c r="K325" s="39"/>
      <c r="L325" s="43"/>
      <c r="M325" s="236"/>
      <c r="N325" s="237"/>
      <c r="O325" s="91"/>
      <c r="P325" s="91"/>
      <c r="Q325" s="91"/>
      <c r="R325" s="91"/>
      <c r="S325" s="91"/>
      <c r="T325" s="92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T325" s="16" t="s">
        <v>163</v>
      </c>
      <c r="AU325" s="16" t="s">
        <v>84</v>
      </c>
    </row>
    <row r="326" s="13" customFormat="1">
      <c r="A326" s="13"/>
      <c r="B326" s="248"/>
      <c r="C326" s="249"/>
      <c r="D326" s="233" t="s">
        <v>164</v>
      </c>
      <c r="E326" s="250" t="s">
        <v>1</v>
      </c>
      <c r="F326" s="251" t="s">
        <v>548</v>
      </c>
      <c r="G326" s="249"/>
      <c r="H326" s="252">
        <v>0.66000000000000003</v>
      </c>
      <c r="I326" s="253"/>
      <c r="J326" s="249"/>
      <c r="K326" s="249"/>
      <c r="L326" s="254"/>
      <c r="M326" s="255"/>
      <c r="N326" s="256"/>
      <c r="O326" s="256"/>
      <c r="P326" s="256"/>
      <c r="Q326" s="256"/>
      <c r="R326" s="256"/>
      <c r="S326" s="256"/>
      <c r="T326" s="257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8" t="s">
        <v>164</v>
      </c>
      <c r="AU326" s="258" t="s">
        <v>84</v>
      </c>
      <c r="AV326" s="13" t="s">
        <v>86</v>
      </c>
      <c r="AW326" s="13" t="s">
        <v>33</v>
      </c>
      <c r="AX326" s="13" t="s">
        <v>77</v>
      </c>
      <c r="AY326" s="258" t="s">
        <v>155</v>
      </c>
    </row>
    <row r="327" s="14" customFormat="1">
      <c r="A327" s="14"/>
      <c r="B327" s="259"/>
      <c r="C327" s="260"/>
      <c r="D327" s="233" t="s">
        <v>164</v>
      </c>
      <c r="E327" s="261" t="s">
        <v>1</v>
      </c>
      <c r="F327" s="262" t="s">
        <v>243</v>
      </c>
      <c r="G327" s="260"/>
      <c r="H327" s="263">
        <v>0.66000000000000003</v>
      </c>
      <c r="I327" s="264"/>
      <c r="J327" s="260"/>
      <c r="K327" s="260"/>
      <c r="L327" s="265"/>
      <c r="M327" s="266"/>
      <c r="N327" s="267"/>
      <c r="O327" s="267"/>
      <c r="P327" s="267"/>
      <c r="Q327" s="267"/>
      <c r="R327" s="267"/>
      <c r="S327" s="267"/>
      <c r="T327" s="268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69" t="s">
        <v>164</v>
      </c>
      <c r="AU327" s="269" t="s">
        <v>84</v>
      </c>
      <c r="AV327" s="14" t="s">
        <v>161</v>
      </c>
      <c r="AW327" s="14" t="s">
        <v>33</v>
      </c>
      <c r="AX327" s="14" t="s">
        <v>84</v>
      </c>
      <c r="AY327" s="269" t="s">
        <v>155</v>
      </c>
    </row>
    <row r="328" s="2" customFormat="1" ht="21.75" customHeight="1">
      <c r="A328" s="37"/>
      <c r="B328" s="38"/>
      <c r="C328" s="220" t="s">
        <v>549</v>
      </c>
      <c r="D328" s="220" t="s">
        <v>156</v>
      </c>
      <c r="E328" s="221" t="s">
        <v>550</v>
      </c>
      <c r="F328" s="222" t="s">
        <v>551</v>
      </c>
      <c r="G328" s="223" t="s">
        <v>209</v>
      </c>
      <c r="H328" s="224">
        <v>17.140000000000001</v>
      </c>
      <c r="I328" s="225"/>
      <c r="J328" s="226">
        <f>ROUND(I328*H328,2)</f>
        <v>0</v>
      </c>
      <c r="K328" s="222" t="s">
        <v>160</v>
      </c>
      <c r="L328" s="43"/>
      <c r="M328" s="227" t="s">
        <v>1</v>
      </c>
      <c r="N328" s="228" t="s">
        <v>44</v>
      </c>
      <c r="O328" s="91"/>
      <c r="P328" s="229">
        <f>O328*H328</f>
        <v>0</v>
      </c>
      <c r="Q328" s="229">
        <v>0</v>
      </c>
      <c r="R328" s="229">
        <f>Q328*H328</f>
        <v>0</v>
      </c>
      <c r="S328" s="229">
        <v>0</v>
      </c>
      <c r="T328" s="230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31" t="s">
        <v>161</v>
      </c>
      <c r="AT328" s="231" t="s">
        <v>156</v>
      </c>
      <c r="AU328" s="231" t="s">
        <v>84</v>
      </c>
      <c r="AY328" s="16" t="s">
        <v>155</v>
      </c>
      <c r="BE328" s="232">
        <f>IF(N328="základní",J328,0)</f>
        <v>0</v>
      </c>
      <c r="BF328" s="232">
        <f>IF(N328="snížená",J328,0)</f>
        <v>0</v>
      </c>
      <c r="BG328" s="232">
        <f>IF(N328="zákl. přenesená",J328,0)</f>
        <v>0</v>
      </c>
      <c r="BH328" s="232">
        <f>IF(N328="sníž. přenesená",J328,0)</f>
        <v>0</v>
      </c>
      <c r="BI328" s="232">
        <f>IF(N328="nulová",J328,0)</f>
        <v>0</v>
      </c>
      <c r="BJ328" s="16" t="s">
        <v>161</v>
      </c>
      <c r="BK328" s="232">
        <f>ROUND(I328*H328,2)</f>
        <v>0</v>
      </c>
      <c r="BL328" s="16" t="s">
        <v>161</v>
      </c>
      <c r="BM328" s="231" t="s">
        <v>552</v>
      </c>
    </row>
    <row r="329" s="2" customFormat="1">
      <c r="A329" s="37"/>
      <c r="B329" s="38"/>
      <c r="C329" s="39"/>
      <c r="D329" s="233" t="s">
        <v>163</v>
      </c>
      <c r="E329" s="39"/>
      <c r="F329" s="234" t="s">
        <v>551</v>
      </c>
      <c r="G329" s="39"/>
      <c r="H329" s="39"/>
      <c r="I329" s="235"/>
      <c r="J329" s="39"/>
      <c r="K329" s="39"/>
      <c r="L329" s="43"/>
      <c r="M329" s="236"/>
      <c r="N329" s="237"/>
      <c r="O329" s="91"/>
      <c r="P329" s="91"/>
      <c r="Q329" s="91"/>
      <c r="R329" s="91"/>
      <c r="S329" s="91"/>
      <c r="T329" s="92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T329" s="16" t="s">
        <v>163</v>
      </c>
      <c r="AU329" s="16" t="s">
        <v>84</v>
      </c>
    </row>
    <row r="330" s="13" customFormat="1">
      <c r="A330" s="13"/>
      <c r="B330" s="248"/>
      <c r="C330" s="249"/>
      <c r="D330" s="233" t="s">
        <v>164</v>
      </c>
      <c r="E330" s="250" t="s">
        <v>1</v>
      </c>
      <c r="F330" s="251" t="s">
        <v>553</v>
      </c>
      <c r="G330" s="249"/>
      <c r="H330" s="252">
        <v>17.140000000000001</v>
      </c>
      <c r="I330" s="253"/>
      <c r="J330" s="249"/>
      <c r="K330" s="249"/>
      <c r="L330" s="254"/>
      <c r="M330" s="255"/>
      <c r="N330" s="256"/>
      <c r="O330" s="256"/>
      <c r="P330" s="256"/>
      <c r="Q330" s="256"/>
      <c r="R330" s="256"/>
      <c r="S330" s="256"/>
      <c r="T330" s="257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8" t="s">
        <v>164</v>
      </c>
      <c r="AU330" s="258" t="s">
        <v>84</v>
      </c>
      <c r="AV330" s="13" t="s">
        <v>86</v>
      </c>
      <c r="AW330" s="13" t="s">
        <v>33</v>
      </c>
      <c r="AX330" s="13" t="s">
        <v>77</v>
      </c>
      <c r="AY330" s="258" t="s">
        <v>155</v>
      </c>
    </row>
    <row r="331" s="14" customFormat="1">
      <c r="A331" s="14"/>
      <c r="B331" s="259"/>
      <c r="C331" s="260"/>
      <c r="D331" s="233" t="s">
        <v>164</v>
      </c>
      <c r="E331" s="261" t="s">
        <v>1</v>
      </c>
      <c r="F331" s="262" t="s">
        <v>243</v>
      </c>
      <c r="G331" s="260"/>
      <c r="H331" s="263">
        <v>17.140000000000001</v>
      </c>
      <c r="I331" s="264"/>
      <c r="J331" s="260"/>
      <c r="K331" s="260"/>
      <c r="L331" s="265"/>
      <c r="M331" s="266"/>
      <c r="N331" s="267"/>
      <c r="O331" s="267"/>
      <c r="P331" s="267"/>
      <c r="Q331" s="267"/>
      <c r="R331" s="267"/>
      <c r="S331" s="267"/>
      <c r="T331" s="268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69" t="s">
        <v>164</v>
      </c>
      <c r="AU331" s="269" t="s">
        <v>84</v>
      </c>
      <c r="AV331" s="14" t="s">
        <v>161</v>
      </c>
      <c r="AW331" s="14" t="s">
        <v>33</v>
      </c>
      <c r="AX331" s="14" t="s">
        <v>84</v>
      </c>
      <c r="AY331" s="269" t="s">
        <v>155</v>
      </c>
    </row>
    <row r="332" s="2" customFormat="1" ht="21.75" customHeight="1">
      <c r="A332" s="37"/>
      <c r="B332" s="38"/>
      <c r="C332" s="220" t="s">
        <v>554</v>
      </c>
      <c r="D332" s="220" t="s">
        <v>156</v>
      </c>
      <c r="E332" s="221" t="s">
        <v>555</v>
      </c>
      <c r="F332" s="222" t="s">
        <v>556</v>
      </c>
      <c r="G332" s="223" t="s">
        <v>209</v>
      </c>
      <c r="H332" s="224">
        <v>17.140000000000001</v>
      </c>
      <c r="I332" s="225"/>
      <c r="J332" s="226">
        <f>ROUND(I332*H332,2)</f>
        <v>0</v>
      </c>
      <c r="K332" s="222" t="s">
        <v>160</v>
      </c>
      <c r="L332" s="43"/>
      <c r="M332" s="227" t="s">
        <v>1</v>
      </c>
      <c r="N332" s="228" t="s">
        <v>44</v>
      </c>
      <c r="O332" s="91"/>
      <c r="P332" s="229">
        <f>O332*H332</f>
        <v>0</v>
      </c>
      <c r="Q332" s="229">
        <v>0</v>
      </c>
      <c r="R332" s="229">
        <f>Q332*H332</f>
        <v>0</v>
      </c>
      <c r="S332" s="229">
        <v>0</v>
      </c>
      <c r="T332" s="230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31" t="s">
        <v>161</v>
      </c>
      <c r="AT332" s="231" t="s">
        <v>156</v>
      </c>
      <c r="AU332" s="231" t="s">
        <v>84</v>
      </c>
      <c r="AY332" s="16" t="s">
        <v>155</v>
      </c>
      <c r="BE332" s="232">
        <f>IF(N332="základní",J332,0)</f>
        <v>0</v>
      </c>
      <c r="BF332" s="232">
        <f>IF(N332="snížená",J332,0)</f>
        <v>0</v>
      </c>
      <c r="BG332" s="232">
        <f>IF(N332="zákl. přenesená",J332,0)</f>
        <v>0</v>
      </c>
      <c r="BH332" s="232">
        <f>IF(N332="sníž. přenesená",J332,0)</f>
        <v>0</v>
      </c>
      <c r="BI332" s="232">
        <f>IF(N332="nulová",J332,0)</f>
        <v>0</v>
      </c>
      <c r="BJ332" s="16" t="s">
        <v>161</v>
      </c>
      <c r="BK332" s="232">
        <f>ROUND(I332*H332,2)</f>
        <v>0</v>
      </c>
      <c r="BL332" s="16" t="s">
        <v>161</v>
      </c>
      <c r="BM332" s="231" t="s">
        <v>557</v>
      </c>
    </row>
    <row r="333" s="2" customFormat="1">
      <c r="A333" s="37"/>
      <c r="B333" s="38"/>
      <c r="C333" s="39"/>
      <c r="D333" s="233" t="s">
        <v>163</v>
      </c>
      <c r="E333" s="39"/>
      <c r="F333" s="234" t="s">
        <v>556</v>
      </c>
      <c r="G333" s="39"/>
      <c r="H333" s="39"/>
      <c r="I333" s="235"/>
      <c r="J333" s="39"/>
      <c r="K333" s="39"/>
      <c r="L333" s="43"/>
      <c r="M333" s="236"/>
      <c r="N333" s="237"/>
      <c r="O333" s="91"/>
      <c r="P333" s="91"/>
      <c r="Q333" s="91"/>
      <c r="R333" s="91"/>
      <c r="S333" s="91"/>
      <c r="T333" s="92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16" t="s">
        <v>163</v>
      </c>
      <c r="AU333" s="16" t="s">
        <v>84</v>
      </c>
    </row>
    <row r="334" s="2" customFormat="1" ht="16.5" customHeight="1">
      <c r="A334" s="37"/>
      <c r="B334" s="38"/>
      <c r="C334" s="220" t="s">
        <v>558</v>
      </c>
      <c r="D334" s="220" t="s">
        <v>156</v>
      </c>
      <c r="E334" s="221" t="s">
        <v>559</v>
      </c>
      <c r="F334" s="222" t="s">
        <v>560</v>
      </c>
      <c r="G334" s="223" t="s">
        <v>209</v>
      </c>
      <c r="H334" s="224">
        <v>17.140000000000001</v>
      </c>
      <c r="I334" s="225"/>
      <c r="J334" s="226">
        <f>ROUND(I334*H334,2)</f>
        <v>0</v>
      </c>
      <c r="K334" s="222" t="s">
        <v>160</v>
      </c>
      <c r="L334" s="43"/>
      <c r="M334" s="227" t="s">
        <v>1</v>
      </c>
      <c r="N334" s="228" t="s">
        <v>44</v>
      </c>
      <c r="O334" s="91"/>
      <c r="P334" s="229">
        <f>O334*H334</f>
        <v>0</v>
      </c>
      <c r="Q334" s="229">
        <v>0</v>
      </c>
      <c r="R334" s="229">
        <f>Q334*H334</f>
        <v>0</v>
      </c>
      <c r="S334" s="229">
        <v>0</v>
      </c>
      <c r="T334" s="230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31" t="s">
        <v>161</v>
      </c>
      <c r="AT334" s="231" t="s">
        <v>156</v>
      </c>
      <c r="AU334" s="231" t="s">
        <v>84</v>
      </c>
      <c r="AY334" s="16" t="s">
        <v>155</v>
      </c>
      <c r="BE334" s="232">
        <f>IF(N334="základní",J334,0)</f>
        <v>0</v>
      </c>
      <c r="BF334" s="232">
        <f>IF(N334="snížená",J334,0)</f>
        <v>0</v>
      </c>
      <c r="BG334" s="232">
        <f>IF(N334="zákl. přenesená",J334,0)</f>
        <v>0</v>
      </c>
      <c r="BH334" s="232">
        <f>IF(N334="sníž. přenesená",J334,0)</f>
        <v>0</v>
      </c>
      <c r="BI334" s="232">
        <f>IF(N334="nulová",J334,0)</f>
        <v>0</v>
      </c>
      <c r="BJ334" s="16" t="s">
        <v>161</v>
      </c>
      <c r="BK334" s="232">
        <f>ROUND(I334*H334,2)</f>
        <v>0</v>
      </c>
      <c r="BL334" s="16" t="s">
        <v>161</v>
      </c>
      <c r="BM334" s="231" t="s">
        <v>561</v>
      </c>
    </row>
    <row r="335" s="2" customFormat="1">
      <c r="A335" s="37"/>
      <c r="B335" s="38"/>
      <c r="C335" s="39"/>
      <c r="D335" s="233" t="s">
        <v>163</v>
      </c>
      <c r="E335" s="39"/>
      <c r="F335" s="234" t="s">
        <v>560</v>
      </c>
      <c r="G335" s="39"/>
      <c r="H335" s="39"/>
      <c r="I335" s="235"/>
      <c r="J335" s="39"/>
      <c r="K335" s="39"/>
      <c r="L335" s="43"/>
      <c r="M335" s="236"/>
      <c r="N335" s="237"/>
      <c r="O335" s="91"/>
      <c r="P335" s="91"/>
      <c r="Q335" s="91"/>
      <c r="R335" s="91"/>
      <c r="S335" s="91"/>
      <c r="T335" s="92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T335" s="16" t="s">
        <v>163</v>
      </c>
      <c r="AU335" s="16" t="s">
        <v>84</v>
      </c>
    </row>
    <row r="336" s="11" customFormat="1" ht="25.92" customHeight="1">
      <c r="A336" s="11"/>
      <c r="B336" s="206"/>
      <c r="C336" s="207"/>
      <c r="D336" s="208" t="s">
        <v>76</v>
      </c>
      <c r="E336" s="209" t="s">
        <v>388</v>
      </c>
      <c r="F336" s="209" t="s">
        <v>389</v>
      </c>
      <c r="G336" s="207"/>
      <c r="H336" s="207"/>
      <c r="I336" s="210"/>
      <c r="J336" s="211">
        <f>BK336</f>
        <v>0</v>
      </c>
      <c r="K336" s="207"/>
      <c r="L336" s="212"/>
      <c r="M336" s="213"/>
      <c r="N336" s="214"/>
      <c r="O336" s="214"/>
      <c r="P336" s="215">
        <f>SUM(P337:P342)</f>
        <v>0</v>
      </c>
      <c r="Q336" s="214"/>
      <c r="R336" s="215">
        <f>SUM(R337:R342)</f>
        <v>0</v>
      </c>
      <c r="S336" s="214"/>
      <c r="T336" s="216">
        <f>SUM(T337:T342)</f>
        <v>0</v>
      </c>
      <c r="U336" s="11"/>
      <c r="V336" s="11"/>
      <c r="W336" s="11"/>
      <c r="X336" s="11"/>
      <c r="Y336" s="11"/>
      <c r="Z336" s="11"/>
      <c r="AA336" s="11"/>
      <c r="AB336" s="11"/>
      <c r="AC336" s="11"/>
      <c r="AD336" s="11"/>
      <c r="AE336" s="11"/>
      <c r="AR336" s="217" t="s">
        <v>84</v>
      </c>
      <c r="AT336" s="218" t="s">
        <v>76</v>
      </c>
      <c r="AU336" s="218" t="s">
        <v>77</v>
      </c>
      <c r="AY336" s="217" t="s">
        <v>155</v>
      </c>
      <c r="BK336" s="219">
        <f>SUM(BK337:BK342)</f>
        <v>0</v>
      </c>
    </row>
    <row r="337" s="2" customFormat="1" ht="16.5" customHeight="1">
      <c r="A337" s="37"/>
      <c r="B337" s="38"/>
      <c r="C337" s="220" t="s">
        <v>562</v>
      </c>
      <c r="D337" s="220" t="s">
        <v>156</v>
      </c>
      <c r="E337" s="221" t="s">
        <v>563</v>
      </c>
      <c r="F337" s="222" t="s">
        <v>564</v>
      </c>
      <c r="G337" s="223" t="s">
        <v>215</v>
      </c>
      <c r="H337" s="224">
        <v>105</v>
      </c>
      <c r="I337" s="225"/>
      <c r="J337" s="226">
        <f>ROUND(I337*H337,2)</f>
        <v>0</v>
      </c>
      <c r="K337" s="222" t="s">
        <v>160</v>
      </c>
      <c r="L337" s="43"/>
      <c r="M337" s="227" t="s">
        <v>1</v>
      </c>
      <c r="N337" s="228" t="s">
        <v>44</v>
      </c>
      <c r="O337" s="91"/>
      <c r="P337" s="229">
        <f>O337*H337</f>
        <v>0</v>
      </c>
      <c r="Q337" s="229">
        <v>0</v>
      </c>
      <c r="R337" s="229">
        <f>Q337*H337</f>
        <v>0</v>
      </c>
      <c r="S337" s="229">
        <v>0</v>
      </c>
      <c r="T337" s="230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31" t="s">
        <v>161</v>
      </c>
      <c r="AT337" s="231" t="s">
        <v>156</v>
      </c>
      <c r="AU337" s="231" t="s">
        <v>84</v>
      </c>
      <c r="AY337" s="16" t="s">
        <v>155</v>
      </c>
      <c r="BE337" s="232">
        <f>IF(N337="základní",J337,0)</f>
        <v>0</v>
      </c>
      <c r="BF337" s="232">
        <f>IF(N337="snížená",J337,0)</f>
        <v>0</v>
      </c>
      <c r="BG337" s="232">
        <f>IF(N337="zákl. přenesená",J337,0)</f>
        <v>0</v>
      </c>
      <c r="BH337" s="232">
        <f>IF(N337="sníž. přenesená",J337,0)</f>
        <v>0</v>
      </c>
      <c r="BI337" s="232">
        <f>IF(N337="nulová",J337,0)</f>
        <v>0</v>
      </c>
      <c r="BJ337" s="16" t="s">
        <v>161</v>
      </c>
      <c r="BK337" s="232">
        <f>ROUND(I337*H337,2)</f>
        <v>0</v>
      </c>
      <c r="BL337" s="16" t="s">
        <v>161</v>
      </c>
      <c r="BM337" s="231" t="s">
        <v>565</v>
      </c>
    </row>
    <row r="338" s="2" customFormat="1">
      <c r="A338" s="37"/>
      <c r="B338" s="38"/>
      <c r="C338" s="39"/>
      <c r="D338" s="233" t="s">
        <v>163</v>
      </c>
      <c r="E338" s="39"/>
      <c r="F338" s="234" t="s">
        <v>564</v>
      </c>
      <c r="G338" s="39"/>
      <c r="H338" s="39"/>
      <c r="I338" s="235"/>
      <c r="J338" s="39"/>
      <c r="K338" s="39"/>
      <c r="L338" s="43"/>
      <c r="M338" s="236"/>
      <c r="N338" s="237"/>
      <c r="O338" s="91"/>
      <c r="P338" s="91"/>
      <c r="Q338" s="91"/>
      <c r="R338" s="91"/>
      <c r="S338" s="91"/>
      <c r="T338" s="92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T338" s="16" t="s">
        <v>163</v>
      </c>
      <c r="AU338" s="16" t="s">
        <v>84</v>
      </c>
    </row>
    <row r="339" s="2" customFormat="1" ht="24.15" customHeight="1">
      <c r="A339" s="37"/>
      <c r="B339" s="38"/>
      <c r="C339" s="220" t="s">
        <v>566</v>
      </c>
      <c r="D339" s="220" t="s">
        <v>156</v>
      </c>
      <c r="E339" s="221" t="s">
        <v>394</v>
      </c>
      <c r="F339" s="222" t="s">
        <v>395</v>
      </c>
      <c r="G339" s="223" t="s">
        <v>215</v>
      </c>
      <c r="H339" s="224">
        <v>1</v>
      </c>
      <c r="I339" s="225"/>
      <c r="J339" s="226">
        <f>ROUND(I339*H339,2)</f>
        <v>0</v>
      </c>
      <c r="K339" s="222" t="s">
        <v>1</v>
      </c>
      <c r="L339" s="43"/>
      <c r="M339" s="227" t="s">
        <v>1</v>
      </c>
      <c r="N339" s="228" t="s">
        <v>44</v>
      </c>
      <c r="O339" s="91"/>
      <c r="P339" s="229">
        <f>O339*H339</f>
        <v>0</v>
      </c>
      <c r="Q339" s="229">
        <v>0</v>
      </c>
      <c r="R339" s="229">
        <f>Q339*H339</f>
        <v>0</v>
      </c>
      <c r="S339" s="229">
        <v>0</v>
      </c>
      <c r="T339" s="230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31" t="s">
        <v>161</v>
      </c>
      <c r="AT339" s="231" t="s">
        <v>156</v>
      </c>
      <c r="AU339" s="231" t="s">
        <v>84</v>
      </c>
      <c r="AY339" s="16" t="s">
        <v>155</v>
      </c>
      <c r="BE339" s="232">
        <f>IF(N339="základní",J339,0)</f>
        <v>0</v>
      </c>
      <c r="BF339" s="232">
        <f>IF(N339="snížená",J339,0)</f>
        <v>0</v>
      </c>
      <c r="BG339" s="232">
        <f>IF(N339="zákl. přenesená",J339,0)</f>
        <v>0</v>
      </c>
      <c r="BH339" s="232">
        <f>IF(N339="sníž. přenesená",J339,0)</f>
        <v>0</v>
      </c>
      <c r="BI339" s="232">
        <f>IF(N339="nulová",J339,0)</f>
        <v>0</v>
      </c>
      <c r="BJ339" s="16" t="s">
        <v>161</v>
      </c>
      <c r="BK339" s="232">
        <f>ROUND(I339*H339,2)</f>
        <v>0</v>
      </c>
      <c r="BL339" s="16" t="s">
        <v>161</v>
      </c>
      <c r="BM339" s="231" t="s">
        <v>396</v>
      </c>
    </row>
    <row r="340" s="2" customFormat="1">
      <c r="A340" s="37"/>
      <c r="B340" s="38"/>
      <c r="C340" s="39"/>
      <c r="D340" s="233" t="s">
        <v>163</v>
      </c>
      <c r="E340" s="39"/>
      <c r="F340" s="234" t="s">
        <v>395</v>
      </c>
      <c r="G340" s="39"/>
      <c r="H340" s="39"/>
      <c r="I340" s="235"/>
      <c r="J340" s="39"/>
      <c r="K340" s="39"/>
      <c r="L340" s="43"/>
      <c r="M340" s="236"/>
      <c r="N340" s="237"/>
      <c r="O340" s="91"/>
      <c r="P340" s="91"/>
      <c r="Q340" s="91"/>
      <c r="R340" s="91"/>
      <c r="S340" s="91"/>
      <c r="T340" s="92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T340" s="16" t="s">
        <v>163</v>
      </c>
      <c r="AU340" s="16" t="s">
        <v>84</v>
      </c>
    </row>
    <row r="341" s="2" customFormat="1" ht="24.15" customHeight="1">
      <c r="A341" s="37"/>
      <c r="B341" s="38"/>
      <c r="C341" s="220" t="s">
        <v>567</v>
      </c>
      <c r="D341" s="220" t="s">
        <v>156</v>
      </c>
      <c r="E341" s="221" t="s">
        <v>568</v>
      </c>
      <c r="F341" s="222" t="s">
        <v>569</v>
      </c>
      <c r="G341" s="223" t="s">
        <v>215</v>
      </c>
      <c r="H341" s="224">
        <v>6</v>
      </c>
      <c r="I341" s="225"/>
      <c r="J341" s="226">
        <f>ROUND(I341*H341,2)</f>
        <v>0</v>
      </c>
      <c r="K341" s="222" t="s">
        <v>1</v>
      </c>
      <c r="L341" s="43"/>
      <c r="M341" s="227" t="s">
        <v>1</v>
      </c>
      <c r="N341" s="228" t="s">
        <v>44</v>
      </c>
      <c r="O341" s="91"/>
      <c r="P341" s="229">
        <f>O341*H341</f>
        <v>0</v>
      </c>
      <c r="Q341" s="229">
        <v>0</v>
      </c>
      <c r="R341" s="229">
        <f>Q341*H341</f>
        <v>0</v>
      </c>
      <c r="S341" s="229">
        <v>0</v>
      </c>
      <c r="T341" s="230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31" t="s">
        <v>161</v>
      </c>
      <c r="AT341" s="231" t="s">
        <v>156</v>
      </c>
      <c r="AU341" s="231" t="s">
        <v>84</v>
      </c>
      <c r="AY341" s="16" t="s">
        <v>155</v>
      </c>
      <c r="BE341" s="232">
        <f>IF(N341="základní",J341,0)</f>
        <v>0</v>
      </c>
      <c r="BF341" s="232">
        <f>IF(N341="snížená",J341,0)</f>
        <v>0</v>
      </c>
      <c r="BG341" s="232">
        <f>IF(N341="zákl. přenesená",J341,0)</f>
        <v>0</v>
      </c>
      <c r="BH341" s="232">
        <f>IF(N341="sníž. přenesená",J341,0)</f>
        <v>0</v>
      </c>
      <c r="BI341" s="232">
        <f>IF(N341="nulová",J341,0)</f>
        <v>0</v>
      </c>
      <c r="BJ341" s="16" t="s">
        <v>161</v>
      </c>
      <c r="BK341" s="232">
        <f>ROUND(I341*H341,2)</f>
        <v>0</v>
      </c>
      <c r="BL341" s="16" t="s">
        <v>161</v>
      </c>
      <c r="BM341" s="231" t="s">
        <v>570</v>
      </c>
    </row>
    <row r="342" s="2" customFormat="1">
      <c r="A342" s="37"/>
      <c r="B342" s="38"/>
      <c r="C342" s="39"/>
      <c r="D342" s="233" t="s">
        <v>163</v>
      </c>
      <c r="E342" s="39"/>
      <c r="F342" s="234" t="s">
        <v>569</v>
      </c>
      <c r="G342" s="39"/>
      <c r="H342" s="39"/>
      <c r="I342" s="235"/>
      <c r="J342" s="39"/>
      <c r="K342" s="39"/>
      <c r="L342" s="43"/>
      <c r="M342" s="236"/>
      <c r="N342" s="237"/>
      <c r="O342" s="91"/>
      <c r="P342" s="91"/>
      <c r="Q342" s="91"/>
      <c r="R342" s="91"/>
      <c r="S342" s="91"/>
      <c r="T342" s="92"/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T342" s="16" t="s">
        <v>163</v>
      </c>
      <c r="AU342" s="16" t="s">
        <v>84</v>
      </c>
    </row>
    <row r="343" s="11" customFormat="1" ht="25.92" customHeight="1">
      <c r="A343" s="11"/>
      <c r="B343" s="206"/>
      <c r="C343" s="207"/>
      <c r="D343" s="208" t="s">
        <v>76</v>
      </c>
      <c r="E343" s="209" t="s">
        <v>397</v>
      </c>
      <c r="F343" s="209" t="s">
        <v>398</v>
      </c>
      <c r="G343" s="207"/>
      <c r="H343" s="207"/>
      <c r="I343" s="210"/>
      <c r="J343" s="211">
        <f>BK343</f>
        <v>0</v>
      </c>
      <c r="K343" s="207"/>
      <c r="L343" s="212"/>
      <c r="M343" s="213"/>
      <c r="N343" s="214"/>
      <c r="O343" s="214"/>
      <c r="P343" s="215">
        <f>SUM(P344:P347)</f>
        <v>0</v>
      </c>
      <c r="Q343" s="214"/>
      <c r="R343" s="215">
        <f>SUM(R344:R347)</f>
        <v>0</v>
      </c>
      <c r="S343" s="214"/>
      <c r="T343" s="216">
        <f>SUM(T344:T347)</f>
        <v>0</v>
      </c>
      <c r="U343" s="11"/>
      <c r="V343" s="11"/>
      <c r="W343" s="11"/>
      <c r="X343" s="11"/>
      <c r="Y343" s="11"/>
      <c r="Z343" s="11"/>
      <c r="AA343" s="11"/>
      <c r="AB343" s="11"/>
      <c r="AC343" s="11"/>
      <c r="AD343" s="11"/>
      <c r="AE343" s="11"/>
      <c r="AR343" s="217" t="s">
        <v>84</v>
      </c>
      <c r="AT343" s="218" t="s">
        <v>76</v>
      </c>
      <c r="AU343" s="218" t="s">
        <v>77</v>
      </c>
      <c r="AY343" s="217" t="s">
        <v>155</v>
      </c>
      <c r="BK343" s="219">
        <f>SUM(BK344:BK347)</f>
        <v>0</v>
      </c>
    </row>
    <row r="344" s="2" customFormat="1" ht="16.5" customHeight="1">
      <c r="A344" s="37"/>
      <c r="B344" s="38"/>
      <c r="C344" s="220" t="s">
        <v>571</v>
      </c>
      <c r="D344" s="220" t="s">
        <v>156</v>
      </c>
      <c r="E344" s="221" t="s">
        <v>400</v>
      </c>
      <c r="F344" s="222" t="s">
        <v>401</v>
      </c>
      <c r="G344" s="223" t="s">
        <v>209</v>
      </c>
      <c r="H344" s="224">
        <v>258.85599999999999</v>
      </c>
      <c r="I344" s="225"/>
      <c r="J344" s="226">
        <f>ROUND(I344*H344,2)</f>
        <v>0</v>
      </c>
      <c r="K344" s="222" t="s">
        <v>160</v>
      </c>
      <c r="L344" s="43"/>
      <c r="M344" s="227" t="s">
        <v>1</v>
      </c>
      <c r="N344" s="228" t="s">
        <v>44</v>
      </c>
      <c r="O344" s="91"/>
      <c r="P344" s="229">
        <f>O344*H344</f>
        <v>0</v>
      </c>
      <c r="Q344" s="229">
        <v>0</v>
      </c>
      <c r="R344" s="229">
        <f>Q344*H344</f>
        <v>0</v>
      </c>
      <c r="S344" s="229">
        <v>0</v>
      </c>
      <c r="T344" s="230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31" t="s">
        <v>161</v>
      </c>
      <c r="AT344" s="231" t="s">
        <v>156</v>
      </c>
      <c r="AU344" s="231" t="s">
        <v>84</v>
      </c>
      <c r="AY344" s="16" t="s">
        <v>155</v>
      </c>
      <c r="BE344" s="232">
        <f>IF(N344="základní",J344,0)</f>
        <v>0</v>
      </c>
      <c r="BF344" s="232">
        <f>IF(N344="snížená",J344,0)</f>
        <v>0</v>
      </c>
      <c r="BG344" s="232">
        <f>IF(N344="zákl. přenesená",J344,0)</f>
        <v>0</v>
      </c>
      <c r="BH344" s="232">
        <f>IF(N344="sníž. přenesená",J344,0)</f>
        <v>0</v>
      </c>
      <c r="BI344" s="232">
        <f>IF(N344="nulová",J344,0)</f>
        <v>0</v>
      </c>
      <c r="BJ344" s="16" t="s">
        <v>161</v>
      </c>
      <c r="BK344" s="232">
        <f>ROUND(I344*H344,2)</f>
        <v>0</v>
      </c>
      <c r="BL344" s="16" t="s">
        <v>161</v>
      </c>
      <c r="BM344" s="231" t="s">
        <v>402</v>
      </c>
    </row>
    <row r="345" s="2" customFormat="1">
      <c r="A345" s="37"/>
      <c r="B345" s="38"/>
      <c r="C345" s="39"/>
      <c r="D345" s="233" t="s">
        <v>163</v>
      </c>
      <c r="E345" s="39"/>
      <c r="F345" s="234" t="s">
        <v>401</v>
      </c>
      <c r="G345" s="39"/>
      <c r="H345" s="39"/>
      <c r="I345" s="235"/>
      <c r="J345" s="39"/>
      <c r="K345" s="39"/>
      <c r="L345" s="43"/>
      <c r="M345" s="236"/>
      <c r="N345" s="237"/>
      <c r="O345" s="91"/>
      <c r="P345" s="91"/>
      <c r="Q345" s="91"/>
      <c r="R345" s="91"/>
      <c r="S345" s="91"/>
      <c r="T345" s="92"/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T345" s="16" t="s">
        <v>163</v>
      </c>
      <c r="AU345" s="16" t="s">
        <v>84</v>
      </c>
    </row>
    <row r="346" s="13" customFormat="1">
      <c r="A346" s="13"/>
      <c r="B346" s="248"/>
      <c r="C346" s="249"/>
      <c r="D346" s="233" t="s">
        <v>164</v>
      </c>
      <c r="E346" s="250" t="s">
        <v>1</v>
      </c>
      <c r="F346" s="251" t="s">
        <v>572</v>
      </c>
      <c r="G346" s="249"/>
      <c r="H346" s="252">
        <v>258.85599999999999</v>
      </c>
      <c r="I346" s="253"/>
      <c r="J346" s="249"/>
      <c r="K346" s="249"/>
      <c r="L346" s="254"/>
      <c r="M346" s="255"/>
      <c r="N346" s="256"/>
      <c r="O346" s="256"/>
      <c r="P346" s="256"/>
      <c r="Q346" s="256"/>
      <c r="R346" s="256"/>
      <c r="S346" s="256"/>
      <c r="T346" s="257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8" t="s">
        <v>164</v>
      </c>
      <c r="AU346" s="258" t="s">
        <v>84</v>
      </c>
      <c r="AV346" s="13" t="s">
        <v>86</v>
      </c>
      <c r="AW346" s="13" t="s">
        <v>33</v>
      </c>
      <c r="AX346" s="13" t="s">
        <v>77</v>
      </c>
      <c r="AY346" s="258" t="s">
        <v>155</v>
      </c>
    </row>
    <row r="347" s="14" customFormat="1">
      <c r="A347" s="14"/>
      <c r="B347" s="259"/>
      <c r="C347" s="260"/>
      <c r="D347" s="233" t="s">
        <v>164</v>
      </c>
      <c r="E347" s="261" t="s">
        <v>1</v>
      </c>
      <c r="F347" s="262" t="s">
        <v>243</v>
      </c>
      <c r="G347" s="260"/>
      <c r="H347" s="263">
        <v>258.85599999999999</v>
      </c>
      <c r="I347" s="264"/>
      <c r="J347" s="260"/>
      <c r="K347" s="260"/>
      <c r="L347" s="265"/>
      <c r="M347" s="270"/>
      <c r="N347" s="271"/>
      <c r="O347" s="271"/>
      <c r="P347" s="271"/>
      <c r="Q347" s="271"/>
      <c r="R347" s="271"/>
      <c r="S347" s="271"/>
      <c r="T347" s="272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69" t="s">
        <v>164</v>
      </c>
      <c r="AU347" s="269" t="s">
        <v>84</v>
      </c>
      <c r="AV347" s="14" t="s">
        <v>161</v>
      </c>
      <c r="AW347" s="14" t="s">
        <v>33</v>
      </c>
      <c r="AX347" s="14" t="s">
        <v>84</v>
      </c>
      <c r="AY347" s="269" t="s">
        <v>155</v>
      </c>
    </row>
    <row r="348" s="2" customFormat="1" ht="6.96" customHeight="1">
      <c r="A348" s="37"/>
      <c r="B348" s="66"/>
      <c r="C348" s="67"/>
      <c r="D348" s="67"/>
      <c r="E348" s="67"/>
      <c r="F348" s="67"/>
      <c r="G348" s="67"/>
      <c r="H348" s="67"/>
      <c r="I348" s="67"/>
      <c r="J348" s="67"/>
      <c r="K348" s="67"/>
      <c r="L348" s="43"/>
      <c r="M348" s="37"/>
      <c r="O348" s="37"/>
      <c r="P348" s="37"/>
      <c r="Q348" s="37"/>
      <c r="R348" s="37"/>
      <c r="S348" s="37"/>
      <c r="T348" s="37"/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</row>
  </sheetData>
  <sheetProtection sheet="1" autoFilter="0" formatColumns="0" formatRows="0" objects="1" scenarios="1" spinCount="100000" saltValue="udtMow6XiKXqIUGRpGoUvyy+EvCxQeqp2ND3hkI5qhSFJUksW48tEqi1L6nW+ew3e6t4qTlCqc8v0zQ1H0+fNw==" hashValue="77yrroib0//sCtwjK5NrMC0UKs5Ou3fi8VOs/T1rHpq9zWKS9sLUt4novx8ZMRdPicbZpFPtzVHzf1MV0adM/w==" algorithmName="SHA-512" password="CC35"/>
  <autoFilter ref="C131:K347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8:H118"/>
    <mergeCell ref="E122:H122"/>
    <mergeCell ref="E120:H120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19"/>
      <c r="AT3" s="16" t="s">
        <v>86</v>
      </c>
    </row>
    <row r="4" s="1" customFormat="1" ht="24.96" customHeight="1">
      <c r="B4" s="19"/>
      <c r="D4" s="149" t="s">
        <v>123</v>
      </c>
      <c r="L4" s="19"/>
      <c r="M4" s="15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51" t="s">
        <v>16</v>
      </c>
      <c r="L6" s="19"/>
    </row>
    <row r="7" s="1" customFormat="1" ht="16.5" customHeight="1">
      <c r="B7" s="19"/>
      <c r="E7" s="152" t="str">
        <f>'Rekapitulace stavby'!K6</f>
        <v>Revitalizace náměstí Míru v Tišnově, etapa 1</v>
      </c>
      <c r="F7" s="151"/>
      <c r="G7" s="151"/>
      <c r="H7" s="151"/>
      <c r="L7" s="19"/>
    </row>
    <row r="8">
      <c r="B8" s="19"/>
      <c r="D8" s="151" t="s">
        <v>124</v>
      </c>
      <c r="L8" s="19"/>
    </row>
    <row r="9" s="1" customFormat="1" ht="23.25" customHeight="1">
      <c r="B9" s="19"/>
      <c r="E9" s="152" t="s">
        <v>125</v>
      </c>
      <c r="F9" s="1"/>
      <c r="G9" s="1"/>
      <c r="H9" s="1"/>
      <c r="L9" s="19"/>
    </row>
    <row r="10" s="1" customFormat="1" ht="12" customHeight="1">
      <c r="B10" s="19"/>
      <c r="D10" s="151" t="s">
        <v>126</v>
      </c>
      <c r="L10" s="19"/>
    </row>
    <row r="11" s="2" customFormat="1" ht="16.5" customHeight="1">
      <c r="A11" s="37"/>
      <c r="B11" s="43"/>
      <c r="C11" s="37"/>
      <c r="D11" s="37"/>
      <c r="E11" s="153" t="s">
        <v>127</v>
      </c>
      <c r="F11" s="37"/>
      <c r="G11" s="37"/>
      <c r="H11" s="37"/>
      <c r="I11" s="37"/>
      <c r="J11" s="37"/>
      <c r="K11" s="37"/>
      <c r="L11" s="6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51" t="s">
        <v>128</v>
      </c>
      <c r="E12" s="37"/>
      <c r="F12" s="37"/>
      <c r="G12" s="37"/>
      <c r="H12" s="37"/>
      <c r="I12" s="37"/>
      <c r="J12" s="37"/>
      <c r="K12" s="37"/>
      <c r="L12" s="6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6.5" customHeight="1">
      <c r="A13" s="37"/>
      <c r="B13" s="43"/>
      <c r="C13" s="37"/>
      <c r="D13" s="37"/>
      <c r="E13" s="154" t="s">
        <v>573</v>
      </c>
      <c r="F13" s="37"/>
      <c r="G13" s="37"/>
      <c r="H13" s="37"/>
      <c r="I13" s="37"/>
      <c r="J13" s="37"/>
      <c r="K13" s="37"/>
      <c r="L13" s="6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51" t="s">
        <v>18</v>
      </c>
      <c r="E15" s="37"/>
      <c r="F15" s="141" t="s">
        <v>1</v>
      </c>
      <c r="G15" s="37"/>
      <c r="H15" s="37"/>
      <c r="I15" s="151" t="s">
        <v>19</v>
      </c>
      <c r="J15" s="141" t="s">
        <v>1</v>
      </c>
      <c r="K15" s="37"/>
      <c r="L15" s="6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51" t="s">
        <v>20</v>
      </c>
      <c r="E16" s="37"/>
      <c r="F16" s="141" t="s">
        <v>21</v>
      </c>
      <c r="G16" s="37"/>
      <c r="H16" s="37"/>
      <c r="I16" s="151" t="s">
        <v>22</v>
      </c>
      <c r="J16" s="155" t="str">
        <f>'Rekapitulace stavby'!AN8</f>
        <v>2. 5. 2024</v>
      </c>
      <c r="K16" s="37"/>
      <c r="L16" s="6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51" t="s">
        <v>24</v>
      </c>
      <c r="E18" s="37"/>
      <c r="F18" s="37"/>
      <c r="G18" s="37"/>
      <c r="H18" s="37"/>
      <c r="I18" s="151" t="s">
        <v>25</v>
      </c>
      <c r="J18" s="141" t="s">
        <v>1</v>
      </c>
      <c r="K18" s="37"/>
      <c r="L18" s="6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41" t="s">
        <v>26</v>
      </c>
      <c r="F19" s="37"/>
      <c r="G19" s="37"/>
      <c r="H19" s="37"/>
      <c r="I19" s="151" t="s">
        <v>27</v>
      </c>
      <c r="J19" s="141" t="s">
        <v>1</v>
      </c>
      <c r="K19" s="37"/>
      <c r="L19" s="6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51" t="s">
        <v>28</v>
      </c>
      <c r="E21" s="37"/>
      <c r="F21" s="37"/>
      <c r="G21" s="37"/>
      <c r="H21" s="37"/>
      <c r="I21" s="151" t="s">
        <v>25</v>
      </c>
      <c r="J21" s="32" t="str">
        <f>'Rekapitulace stavby'!AN13</f>
        <v>Vyplň údaj</v>
      </c>
      <c r="K21" s="37"/>
      <c r="L21" s="6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41"/>
      <c r="G22" s="141"/>
      <c r="H22" s="141"/>
      <c r="I22" s="151" t="s">
        <v>27</v>
      </c>
      <c r="J22" s="32" t="str">
        <f>'Rekapitulace stavby'!AN14</f>
        <v>Vyplň údaj</v>
      </c>
      <c r="K22" s="37"/>
      <c r="L22" s="6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51" t="s">
        <v>30</v>
      </c>
      <c r="E24" s="37"/>
      <c r="F24" s="37"/>
      <c r="G24" s="37"/>
      <c r="H24" s="37"/>
      <c r="I24" s="151" t="s">
        <v>25</v>
      </c>
      <c r="J24" s="141" t="s">
        <v>31</v>
      </c>
      <c r="K24" s="37"/>
      <c r="L24" s="6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8" customHeight="1">
      <c r="A25" s="37"/>
      <c r="B25" s="43"/>
      <c r="C25" s="37"/>
      <c r="D25" s="37"/>
      <c r="E25" s="141" t="s">
        <v>32</v>
      </c>
      <c r="F25" s="37"/>
      <c r="G25" s="37"/>
      <c r="H25" s="37"/>
      <c r="I25" s="151" t="s">
        <v>27</v>
      </c>
      <c r="J25" s="141" t="s">
        <v>1</v>
      </c>
      <c r="K25" s="37"/>
      <c r="L25" s="6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12" customHeight="1">
      <c r="A27" s="37"/>
      <c r="B27" s="43"/>
      <c r="C27" s="37"/>
      <c r="D27" s="151" t="s">
        <v>34</v>
      </c>
      <c r="E27" s="37"/>
      <c r="F27" s="37"/>
      <c r="G27" s="37"/>
      <c r="H27" s="37"/>
      <c r="I27" s="151" t="s">
        <v>25</v>
      </c>
      <c r="J27" s="141" t="s">
        <v>1</v>
      </c>
      <c r="K27" s="37"/>
      <c r="L27" s="6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8" customHeight="1">
      <c r="A28" s="37"/>
      <c r="B28" s="43"/>
      <c r="C28" s="37"/>
      <c r="D28" s="37"/>
      <c r="E28" s="141" t="s">
        <v>35</v>
      </c>
      <c r="F28" s="37"/>
      <c r="G28" s="37"/>
      <c r="H28" s="37"/>
      <c r="I28" s="151" t="s">
        <v>27</v>
      </c>
      <c r="J28" s="141" t="s">
        <v>1</v>
      </c>
      <c r="K28" s="37"/>
      <c r="L28" s="6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37"/>
      <c r="J29" s="37"/>
      <c r="K29" s="37"/>
      <c r="L29" s="6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2" customHeight="1">
      <c r="A30" s="37"/>
      <c r="B30" s="43"/>
      <c r="C30" s="37"/>
      <c r="D30" s="151" t="s">
        <v>36</v>
      </c>
      <c r="E30" s="37"/>
      <c r="F30" s="37"/>
      <c r="G30" s="37"/>
      <c r="H30" s="37"/>
      <c r="I30" s="37"/>
      <c r="J30" s="37"/>
      <c r="K30" s="37"/>
      <c r="L30" s="6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8" customFormat="1" ht="16.5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37"/>
      <c r="J32" s="37"/>
      <c r="K32" s="37"/>
      <c r="L32" s="6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60"/>
      <c r="E33" s="160"/>
      <c r="F33" s="160"/>
      <c r="G33" s="160"/>
      <c r="H33" s="160"/>
      <c r="I33" s="160"/>
      <c r="J33" s="160"/>
      <c r="K33" s="160"/>
      <c r="L33" s="6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25.44" customHeight="1">
      <c r="A34" s="37"/>
      <c r="B34" s="43"/>
      <c r="C34" s="37"/>
      <c r="D34" s="161" t="s">
        <v>37</v>
      </c>
      <c r="E34" s="37"/>
      <c r="F34" s="37"/>
      <c r="G34" s="37"/>
      <c r="H34" s="37"/>
      <c r="I34" s="37"/>
      <c r="J34" s="162">
        <f>ROUND(J130, 2)</f>
        <v>0</v>
      </c>
      <c r="K34" s="37"/>
      <c r="L34" s="6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6.96" customHeight="1">
      <c r="A35" s="37"/>
      <c r="B35" s="43"/>
      <c r="C35" s="37"/>
      <c r="D35" s="160"/>
      <c r="E35" s="160"/>
      <c r="F35" s="160"/>
      <c r="G35" s="160"/>
      <c r="H35" s="160"/>
      <c r="I35" s="160"/>
      <c r="J35" s="160"/>
      <c r="K35" s="160"/>
      <c r="L35" s="6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37"/>
      <c r="F36" s="163" t="s">
        <v>39</v>
      </c>
      <c r="G36" s="37"/>
      <c r="H36" s="37"/>
      <c r="I36" s="163" t="s">
        <v>38</v>
      </c>
      <c r="J36" s="163" t="s">
        <v>40</v>
      </c>
      <c r="K36" s="37"/>
      <c r="L36" s="6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53" t="s">
        <v>41</v>
      </c>
      <c r="E37" s="151" t="s">
        <v>42</v>
      </c>
      <c r="F37" s="164">
        <f>ROUND((SUM(BE130:BE273)),  2)</f>
        <v>0</v>
      </c>
      <c r="G37" s="37"/>
      <c r="H37" s="37"/>
      <c r="I37" s="165">
        <v>0.20999999999999999</v>
      </c>
      <c r="J37" s="164">
        <f>ROUND(((SUM(BE130:BE273))*I37),  2)</f>
        <v>0</v>
      </c>
      <c r="K37" s="37"/>
      <c r="L37" s="6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51" t="s">
        <v>43</v>
      </c>
      <c r="F38" s="164">
        <f>ROUND((SUM(BF130:BF273)),  2)</f>
        <v>0</v>
      </c>
      <c r="G38" s="37"/>
      <c r="H38" s="37"/>
      <c r="I38" s="165">
        <v>0.12</v>
      </c>
      <c r="J38" s="164">
        <f>ROUND(((SUM(BF130:BF273))*I38),  2)</f>
        <v>0</v>
      </c>
      <c r="K38" s="37"/>
      <c r="L38" s="6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14.4" customHeight="1">
      <c r="A39" s="37"/>
      <c r="B39" s="43"/>
      <c r="C39" s="37"/>
      <c r="D39" s="151" t="s">
        <v>41</v>
      </c>
      <c r="E39" s="151" t="s">
        <v>44</v>
      </c>
      <c r="F39" s="164">
        <f>ROUND((SUM(BG130:BG273)),  2)</f>
        <v>0</v>
      </c>
      <c r="G39" s="37"/>
      <c r="H39" s="37"/>
      <c r="I39" s="165">
        <v>0.20999999999999999</v>
      </c>
      <c r="J39" s="164">
        <f>0</f>
        <v>0</v>
      </c>
      <c r="K39" s="37"/>
      <c r="L39" s="6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151" t="s">
        <v>45</v>
      </c>
      <c r="F40" s="164">
        <f>ROUND((SUM(BH130:BH273)),  2)</f>
        <v>0</v>
      </c>
      <c r="G40" s="37"/>
      <c r="H40" s="37"/>
      <c r="I40" s="165">
        <v>0.12</v>
      </c>
      <c r="J40" s="164">
        <f>0</f>
        <v>0</v>
      </c>
      <c r="K40" s="37"/>
      <c r="L40" s="6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51" t="s">
        <v>46</v>
      </c>
      <c r="F41" s="164">
        <f>ROUND((SUM(BI130:BI273)),  2)</f>
        <v>0</v>
      </c>
      <c r="G41" s="37"/>
      <c r="H41" s="37"/>
      <c r="I41" s="165">
        <v>0</v>
      </c>
      <c r="J41" s="164">
        <f>0</f>
        <v>0</v>
      </c>
      <c r="K41" s="37"/>
      <c r="L41" s="6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2" customFormat="1" ht="25.44" customHeight="1">
      <c r="A43" s="37"/>
      <c r="B43" s="43"/>
      <c r="C43" s="166"/>
      <c r="D43" s="167" t="s">
        <v>47</v>
      </c>
      <c r="E43" s="168"/>
      <c r="F43" s="168"/>
      <c r="G43" s="169" t="s">
        <v>48</v>
      </c>
      <c r="H43" s="170" t="s">
        <v>49</v>
      </c>
      <c r="I43" s="168"/>
      <c r="J43" s="171">
        <f>SUM(J34:J41)</f>
        <v>0</v>
      </c>
      <c r="K43" s="172"/>
      <c r="L43" s="63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s="2" customFormat="1" ht="14.4" customHeight="1">
      <c r="A44" s="37"/>
      <c r="B44" s="43"/>
      <c r="C44" s="37"/>
      <c r="D44" s="37"/>
      <c r="E44" s="37"/>
      <c r="F44" s="37"/>
      <c r="G44" s="37"/>
      <c r="H44" s="37"/>
      <c r="I44" s="37"/>
      <c r="J44" s="37"/>
      <c r="K44" s="37"/>
      <c r="L44" s="6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3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3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130</v>
      </c>
      <c r="D82" s="39"/>
      <c r="E82" s="39"/>
      <c r="F82" s="39"/>
      <c r="G82" s="39"/>
      <c r="H82" s="39"/>
      <c r="I82" s="39"/>
      <c r="J82" s="39"/>
      <c r="K82" s="39"/>
      <c r="L82" s="6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4" t="str">
        <f>E7</f>
        <v>Revitalizace náměstí Míru v Tišnově, etapa 1</v>
      </c>
      <c r="F85" s="31"/>
      <c r="G85" s="31"/>
      <c r="H85" s="31"/>
      <c r="I85" s="39"/>
      <c r="J85" s="39"/>
      <c r="K85" s="39"/>
      <c r="L85" s="6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124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1" customFormat="1" ht="23.25" customHeight="1">
      <c r="B87" s="20"/>
      <c r="C87" s="21"/>
      <c r="D87" s="21"/>
      <c r="E87" s="184" t="s">
        <v>125</v>
      </c>
      <c r="F87" s="21"/>
      <c r="G87" s="21"/>
      <c r="H87" s="21"/>
      <c r="I87" s="21"/>
      <c r="J87" s="21"/>
      <c r="K87" s="21"/>
      <c r="L87" s="19"/>
    </row>
    <row r="88" s="1" customFormat="1" ht="12" customHeight="1">
      <c r="B88" s="20"/>
      <c r="C88" s="31" t="s">
        <v>126</v>
      </c>
      <c r="D88" s="21"/>
      <c r="E88" s="21"/>
      <c r="F88" s="21"/>
      <c r="G88" s="21"/>
      <c r="H88" s="21"/>
      <c r="I88" s="21"/>
      <c r="J88" s="21"/>
      <c r="K88" s="21"/>
      <c r="L88" s="19"/>
    </row>
    <row r="89" s="2" customFormat="1" ht="16.5" customHeight="1">
      <c r="A89" s="37"/>
      <c r="B89" s="38"/>
      <c r="C89" s="39"/>
      <c r="D89" s="39"/>
      <c r="E89" s="51" t="s">
        <v>127</v>
      </c>
      <c r="F89" s="39"/>
      <c r="G89" s="39"/>
      <c r="H89" s="39"/>
      <c r="I89" s="39"/>
      <c r="J89" s="39"/>
      <c r="K89" s="39"/>
      <c r="L89" s="6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2" customHeight="1">
      <c r="A90" s="37"/>
      <c r="B90" s="38"/>
      <c r="C90" s="31" t="s">
        <v>128</v>
      </c>
      <c r="D90" s="39"/>
      <c r="E90" s="39"/>
      <c r="F90" s="39"/>
      <c r="G90" s="39"/>
      <c r="H90" s="39"/>
      <c r="I90" s="39"/>
      <c r="J90" s="39"/>
      <c r="K90" s="39"/>
      <c r="L90" s="63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6.5" customHeight="1">
      <c r="A91" s="37"/>
      <c r="B91" s="38"/>
      <c r="C91" s="39"/>
      <c r="D91" s="39"/>
      <c r="E91" s="76" t="str">
        <f>E13</f>
        <v>51B-V1 - SO 08A2 - Vodovod - V1</v>
      </c>
      <c r="F91" s="39"/>
      <c r="G91" s="39"/>
      <c r="H91" s="39"/>
      <c r="I91" s="39"/>
      <c r="J91" s="39"/>
      <c r="K91" s="39"/>
      <c r="L91" s="63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3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2" customHeight="1">
      <c r="A93" s="37"/>
      <c r="B93" s="38"/>
      <c r="C93" s="31" t="s">
        <v>20</v>
      </c>
      <c r="D93" s="39"/>
      <c r="E93" s="39"/>
      <c r="F93" s="26" t="str">
        <f>F16</f>
        <v>Tišnov</v>
      </c>
      <c r="G93" s="39"/>
      <c r="H93" s="39"/>
      <c r="I93" s="31" t="s">
        <v>22</v>
      </c>
      <c r="J93" s="79" t="str">
        <f>IF(J16="","",J16)</f>
        <v>2. 5. 2024</v>
      </c>
      <c r="K93" s="39"/>
      <c r="L93" s="63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6.96" customHeight="1">
      <c r="A94" s="37"/>
      <c r="B94" s="38"/>
      <c r="C94" s="39"/>
      <c r="D94" s="39"/>
      <c r="E94" s="39"/>
      <c r="F94" s="39"/>
      <c r="G94" s="39"/>
      <c r="H94" s="39"/>
      <c r="I94" s="39"/>
      <c r="J94" s="39"/>
      <c r="K94" s="39"/>
      <c r="L94" s="63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25.65" customHeight="1">
      <c r="A95" s="37"/>
      <c r="B95" s="38"/>
      <c r="C95" s="31" t="s">
        <v>24</v>
      </c>
      <c r="D95" s="39"/>
      <c r="E95" s="39"/>
      <c r="F95" s="26" t="str">
        <f>E19</f>
        <v>Město Tišnov, náměstí Míru 111, 666 01 Tišnov</v>
      </c>
      <c r="G95" s="39"/>
      <c r="H95" s="39"/>
      <c r="I95" s="31" t="s">
        <v>30</v>
      </c>
      <c r="J95" s="35" t="str">
        <f>E25</f>
        <v>Ing. Petr Velička autorizovaný architekt</v>
      </c>
      <c r="K95" s="39"/>
      <c r="L95" s="63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15.15" customHeight="1">
      <c r="A96" s="37"/>
      <c r="B96" s="38"/>
      <c r="C96" s="31" t="s">
        <v>28</v>
      </c>
      <c r="D96" s="39"/>
      <c r="E96" s="39"/>
      <c r="F96" s="26" t="str">
        <f>IF(E22="","",E22)</f>
        <v>Vyplň údaj</v>
      </c>
      <c r="G96" s="39"/>
      <c r="H96" s="39"/>
      <c r="I96" s="31" t="s">
        <v>34</v>
      </c>
      <c r="J96" s="35" t="str">
        <f>E28</f>
        <v>Čiklová</v>
      </c>
      <c r="K96" s="39"/>
      <c r="L96" s="63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3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9.28" customHeight="1">
      <c r="A98" s="37"/>
      <c r="B98" s="38"/>
      <c r="C98" s="185" t="s">
        <v>131</v>
      </c>
      <c r="D98" s="186"/>
      <c r="E98" s="186"/>
      <c r="F98" s="186"/>
      <c r="G98" s="186"/>
      <c r="H98" s="186"/>
      <c r="I98" s="186"/>
      <c r="J98" s="187" t="s">
        <v>132</v>
      </c>
      <c r="K98" s="186"/>
      <c r="L98" s="63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10.32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3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22.8" customHeight="1">
      <c r="A100" s="37"/>
      <c r="B100" s="38"/>
      <c r="C100" s="188" t="s">
        <v>133</v>
      </c>
      <c r="D100" s="39"/>
      <c r="E100" s="39"/>
      <c r="F100" s="39"/>
      <c r="G100" s="39"/>
      <c r="H100" s="39"/>
      <c r="I100" s="39"/>
      <c r="J100" s="110">
        <f>J130</f>
        <v>0</v>
      </c>
      <c r="K100" s="39"/>
      <c r="L100" s="63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U100" s="16" t="s">
        <v>134</v>
      </c>
    </row>
    <row r="101" s="9" customFormat="1" ht="24.96" customHeight="1">
      <c r="A101" s="9"/>
      <c r="B101" s="189"/>
      <c r="C101" s="190"/>
      <c r="D101" s="191" t="s">
        <v>135</v>
      </c>
      <c r="E101" s="192"/>
      <c r="F101" s="192"/>
      <c r="G101" s="192"/>
      <c r="H101" s="192"/>
      <c r="I101" s="192"/>
      <c r="J101" s="193">
        <f>J131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9"/>
      <c r="C102" s="190"/>
      <c r="D102" s="191" t="s">
        <v>136</v>
      </c>
      <c r="E102" s="192"/>
      <c r="F102" s="192"/>
      <c r="G102" s="192"/>
      <c r="H102" s="192"/>
      <c r="I102" s="192"/>
      <c r="J102" s="193">
        <f>J168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9"/>
      <c r="C103" s="190"/>
      <c r="D103" s="191" t="s">
        <v>137</v>
      </c>
      <c r="E103" s="192"/>
      <c r="F103" s="192"/>
      <c r="G103" s="192"/>
      <c r="H103" s="192"/>
      <c r="I103" s="192"/>
      <c r="J103" s="193">
        <f>J173</f>
        <v>0</v>
      </c>
      <c r="K103" s="190"/>
      <c r="L103" s="19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9"/>
      <c r="C104" s="190"/>
      <c r="D104" s="191" t="s">
        <v>138</v>
      </c>
      <c r="E104" s="192"/>
      <c r="F104" s="192"/>
      <c r="G104" s="192"/>
      <c r="H104" s="192"/>
      <c r="I104" s="192"/>
      <c r="J104" s="193">
        <f>J178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9"/>
      <c r="C105" s="190"/>
      <c r="D105" s="191" t="s">
        <v>139</v>
      </c>
      <c r="E105" s="192"/>
      <c r="F105" s="192"/>
      <c r="G105" s="192"/>
      <c r="H105" s="192"/>
      <c r="I105" s="192"/>
      <c r="J105" s="193">
        <f>J258</f>
        <v>0</v>
      </c>
      <c r="K105" s="190"/>
      <c r="L105" s="19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89"/>
      <c r="C106" s="190"/>
      <c r="D106" s="191" t="s">
        <v>140</v>
      </c>
      <c r="E106" s="192"/>
      <c r="F106" s="192"/>
      <c r="G106" s="192"/>
      <c r="H106" s="192"/>
      <c r="I106" s="192"/>
      <c r="J106" s="193">
        <f>J269</f>
        <v>0</v>
      </c>
      <c r="K106" s="190"/>
      <c r="L106" s="19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3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141</v>
      </c>
      <c r="D113" s="39"/>
      <c r="E113" s="39"/>
      <c r="F113" s="39"/>
      <c r="G113" s="39"/>
      <c r="H113" s="39"/>
      <c r="I113" s="39"/>
      <c r="J113" s="39"/>
      <c r="K113" s="39"/>
      <c r="L113" s="63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3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9"/>
      <c r="E115" s="39"/>
      <c r="F115" s="39"/>
      <c r="G115" s="39"/>
      <c r="H115" s="39"/>
      <c r="I115" s="39"/>
      <c r="J115" s="39"/>
      <c r="K115" s="39"/>
      <c r="L115" s="63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184" t="str">
        <f>E7</f>
        <v>Revitalizace náměstí Míru v Tišnově, etapa 1</v>
      </c>
      <c r="F116" s="31"/>
      <c r="G116" s="31"/>
      <c r="H116" s="31"/>
      <c r="I116" s="39"/>
      <c r="J116" s="39"/>
      <c r="K116" s="39"/>
      <c r="L116" s="63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" customFormat="1" ht="12" customHeight="1">
      <c r="B117" s="20"/>
      <c r="C117" s="31" t="s">
        <v>124</v>
      </c>
      <c r="D117" s="21"/>
      <c r="E117" s="21"/>
      <c r="F117" s="21"/>
      <c r="G117" s="21"/>
      <c r="H117" s="21"/>
      <c r="I117" s="21"/>
      <c r="J117" s="21"/>
      <c r="K117" s="21"/>
      <c r="L117" s="19"/>
    </row>
    <row r="118" s="1" customFormat="1" ht="23.25" customHeight="1">
      <c r="B118" s="20"/>
      <c r="C118" s="21"/>
      <c r="D118" s="21"/>
      <c r="E118" s="184" t="s">
        <v>125</v>
      </c>
      <c r="F118" s="21"/>
      <c r="G118" s="21"/>
      <c r="H118" s="21"/>
      <c r="I118" s="21"/>
      <c r="J118" s="21"/>
      <c r="K118" s="21"/>
      <c r="L118" s="19"/>
    </row>
    <row r="119" s="1" customFormat="1" ht="12" customHeight="1">
      <c r="B119" s="20"/>
      <c r="C119" s="31" t="s">
        <v>126</v>
      </c>
      <c r="D119" s="21"/>
      <c r="E119" s="21"/>
      <c r="F119" s="21"/>
      <c r="G119" s="21"/>
      <c r="H119" s="21"/>
      <c r="I119" s="21"/>
      <c r="J119" s="21"/>
      <c r="K119" s="21"/>
      <c r="L119" s="19"/>
    </row>
    <row r="120" s="2" customFormat="1" ht="16.5" customHeight="1">
      <c r="A120" s="37"/>
      <c r="B120" s="38"/>
      <c r="C120" s="39"/>
      <c r="D120" s="39"/>
      <c r="E120" s="51" t="s">
        <v>127</v>
      </c>
      <c r="F120" s="39"/>
      <c r="G120" s="39"/>
      <c r="H120" s="39"/>
      <c r="I120" s="39"/>
      <c r="J120" s="39"/>
      <c r="K120" s="39"/>
      <c r="L120" s="63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128</v>
      </c>
      <c r="D121" s="39"/>
      <c r="E121" s="39"/>
      <c r="F121" s="39"/>
      <c r="G121" s="39"/>
      <c r="H121" s="39"/>
      <c r="I121" s="39"/>
      <c r="J121" s="39"/>
      <c r="K121" s="39"/>
      <c r="L121" s="63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6.5" customHeight="1">
      <c r="A122" s="37"/>
      <c r="B122" s="38"/>
      <c r="C122" s="39"/>
      <c r="D122" s="39"/>
      <c r="E122" s="76" t="str">
        <f>E13</f>
        <v>51B-V1 - SO 08A2 - Vodovod - V1</v>
      </c>
      <c r="F122" s="39"/>
      <c r="G122" s="39"/>
      <c r="H122" s="39"/>
      <c r="I122" s="39"/>
      <c r="J122" s="39"/>
      <c r="K122" s="39"/>
      <c r="L122" s="63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3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20</v>
      </c>
      <c r="D124" s="39"/>
      <c r="E124" s="39"/>
      <c r="F124" s="26" t="str">
        <f>F16</f>
        <v>Tišnov</v>
      </c>
      <c r="G124" s="39"/>
      <c r="H124" s="39"/>
      <c r="I124" s="31" t="s">
        <v>22</v>
      </c>
      <c r="J124" s="79" t="str">
        <f>IF(J16="","",J16)</f>
        <v>2. 5. 2024</v>
      </c>
      <c r="K124" s="39"/>
      <c r="L124" s="63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3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25.65" customHeight="1">
      <c r="A126" s="37"/>
      <c r="B126" s="38"/>
      <c r="C126" s="31" t="s">
        <v>24</v>
      </c>
      <c r="D126" s="39"/>
      <c r="E126" s="39"/>
      <c r="F126" s="26" t="str">
        <f>E19</f>
        <v>Město Tišnov, náměstí Míru 111, 666 01 Tišnov</v>
      </c>
      <c r="G126" s="39"/>
      <c r="H126" s="39"/>
      <c r="I126" s="31" t="s">
        <v>30</v>
      </c>
      <c r="J126" s="35" t="str">
        <f>E25</f>
        <v>Ing. Petr Velička autorizovaný architekt</v>
      </c>
      <c r="K126" s="39"/>
      <c r="L126" s="63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28</v>
      </c>
      <c r="D127" s="39"/>
      <c r="E127" s="39"/>
      <c r="F127" s="26" t="str">
        <f>IF(E22="","",E22)</f>
        <v>Vyplň údaj</v>
      </c>
      <c r="G127" s="39"/>
      <c r="H127" s="39"/>
      <c r="I127" s="31" t="s">
        <v>34</v>
      </c>
      <c r="J127" s="35" t="str">
        <f>E28</f>
        <v>Čiklová</v>
      </c>
      <c r="K127" s="39"/>
      <c r="L127" s="63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0.32" customHeight="1">
      <c r="A128" s="37"/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63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10" customFormat="1" ht="29.28" customHeight="1">
      <c r="A129" s="195"/>
      <c r="B129" s="196"/>
      <c r="C129" s="197" t="s">
        <v>142</v>
      </c>
      <c r="D129" s="198" t="s">
        <v>62</v>
      </c>
      <c r="E129" s="198" t="s">
        <v>58</v>
      </c>
      <c r="F129" s="198" t="s">
        <v>59</v>
      </c>
      <c r="G129" s="198" t="s">
        <v>143</v>
      </c>
      <c r="H129" s="198" t="s">
        <v>144</v>
      </c>
      <c r="I129" s="198" t="s">
        <v>145</v>
      </c>
      <c r="J129" s="198" t="s">
        <v>132</v>
      </c>
      <c r="K129" s="199" t="s">
        <v>146</v>
      </c>
      <c r="L129" s="200"/>
      <c r="M129" s="100" t="s">
        <v>1</v>
      </c>
      <c r="N129" s="101" t="s">
        <v>41</v>
      </c>
      <c r="O129" s="101" t="s">
        <v>147</v>
      </c>
      <c r="P129" s="101" t="s">
        <v>148</v>
      </c>
      <c r="Q129" s="101" t="s">
        <v>149</v>
      </c>
      <c r="R129" s="101" t="s">
        <v>150</v>
      </c>
      <c r="S129" s="101" t="s">
        <v>151</v>
      </c>
      <c r="T129" s="102" t="s">
        <v>152</v>
      </c>
      <c r="U129" s="195"/>
      <c r="V129" s="195"/>
      <c r="W129" s="195"/>
      <c r="X129" s="195"/>
      <c r="Y129" s="195"/>
      <c r="Z129" s="195"/>
      <c r="AA129" s="195"/>
      <c r="AB129" s="195"/>
      <c r="AC129" s="195"/>
      <c r="AD129" s="195"/>
      <c r="AE129" s="195"/>
    </row>
    <row r="130" s="2" customFormat="1" ht="22.8" customHeight="1">
      <c r="A130" s="37"/>
      <c r="B130" s="38"/>
      <c r="C130" s="107" t="s">
        <v>153</v>
      </c>
      <c r="D130" s="39"/>
      <c r="E130" s="39"/>
      <c r="F130" s="39"/>
      <c r="G130" s="39"/>
      <c r="H130" s="39"/>
      <c r="I130" s="39"/>
      <c r="J130" s="201">
        <f>BK130</f>
        <v>0</v>
      </c>
      <c r="K130" s="39"/>
      <c r="L130" s="43"/>
      <c r="M130" s="103"/>
      <c r="N130" s="202"/>
      <c r="O130" s="104"/>
      <c r="P130" s="203">
        <f>P131+P168+P173+P178+P258+P269</f>
        <v>0</v>
      </c>
      <c r="Q130" s="104"/>
      <c r="R130" s="203">
        <f>R131+R168+R173+R178+R258+R269</f>
        <v>0</v>
      </c>
      <c r="S130" s="104"/>
      <c r="T130" s="204">
        <f>T131+T168+T173+T178+T258+T269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76</v>
      </c>
      <c r="AU130" s="16" t="s">
        <v>134</v>
      </c>
      <c r="BK130" s="205">
        <f>BK131+BK168+BK173+BK178+BK258+BK269</f>
        <v>0</v>
      </c>
    </row>
    <row r="131" s="11" customFormat="1" ht="25.92" customHeight="1">
      <c r="A131" s="11"/>
      <c r="B131" s="206"/>
      <c r="C131" s="207"/>
      <c r="D131" s="208" t="s">
        <v>76</v>
      </c>
      <c r="E131" s="209" t="s">
        <v>84</v>
      </c>
      <c r="F131" s="209" t="s">
        <v>154</v>
      </c>
      <c r="G131" s="207"/>
      <c r="H131" s="207"/>
      <c r="I131" s="210"/>
      <c r="J131" s="211">
        <f>BK131</f>
        <v>0</v>
      </c>
      <c r="K131" s="207"/>
      <c r="L131" s="212"/>
      <c r="M131" s="213"/>
      <c r="N131" s="214"/>
      <c r="O131" s="214"/>
      <c r="P131" s="215">
        <f>SUM(P132:P167)</f>
        <v>0</v>
      </c>
      <c r="Q131" s="214"/>
      <c r="R131" s="215">
        <f>SUM(R132:R167)</f>
        <v>0</v>
      </c>
      <c r="S131" s="214"/>
      <c r="T131" s="216">
        <f>SUM(T132:T167)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217" t="s">
        <v>84</v>
      </c>
      <c r="AT131" s="218" t="s">
        <v>76</v>
      </c>
      <c r="AU131" s="218" t="s">
        <v>77</v>
      </c>
      <c r="AY131" s="217" t="s">
        <v>155</v>
      </c>
      <c r="BK131" s="219">
        <f>SUM(BK132:BK167)</f>
        <v>0</v>
      </c>
    </row>
    <row r="132" s="2" customFormat="1" ht="21.75" customHeight="1">
      <c r="A132" s="37"/>
      <c r="B132" s="38"/>
      <c r="C132" s="220" t="s">
        <v>84</v>
      </c>
      <c r="D132" s="220" t="s">
        <v>156</v>
      </c>
      <c r="E132" s="221" t="s">
        <v>157</v>
      </c>
      <c r="F132" s="222" t="s">
        <v>158</v>
      </c>
      <c r="G132" s="223" t="s">
        <v>159</v>
      </c>
      <c r="H132" s="224">
        <v>157.84999999999999</v>
      </c>
      <c r="I132" s="225"/>
      <c r="J132" s="226">
        <f>ROUND(I132*H132,2)</f>
        <v>0</v>
      </c>
      <c r="K132" s="222" t="s">
        <v>160</v>
      </c>
      <c r="L132" s="43"/>
      <c r="M132" s="227" t="s">
        <v>1</v>
      </c>
      <c r="N132" s="228" t="s">
        <v>44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1" t="s">
        <v>161</v>
      </c>
      <c r="AT132" s="231" t="s">
        <v>156</v>
      </c>
      <c r="AU132" s="231" t="s">
        <v>84</v>
      </c>
      <c r="AY132" s="16" t="s">
        <v>155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6" t="s">
        <v>161</v>
      </c>
      <c r="BK132" s="232">
        <f>ROUND(I132*H132,2)</f>
        <v>0</v>
      </c>
      <c r="BL132" s="16" t="s">
        <v>161</v>
      </c>
      <c r="BM132" s="231" t="s">
        <v>574</v>
      </c>
    </row>
    <row r="133" s="2" customFormat="1">
      <c r="A133" s="37"/>
      <c r="B133" s="38"/>
      <c r="C133" s="39"/>
      <c r="D133" s="233" t="s">
        <v>163</v>
      </c>
      <c r="E133" s="39"/>
      <c r="F133" s="234" t="s">
        <v>158</v>
      </c>
      <c r="G133" s="39"/>
      <c r="H133" s="39"/>
      <c r="I133" s="235"/>
      <c r="J133" s="39"/>
      <c r="K133" s="39"/>
      <c r="L133" s="43"/>
      <c r="M133" s="236"/>
      <c r="N133" s="237"/>
      <c r="O133" s="91"/>
      <c r="P133" s="91"/>
      <c r="Q133" s="91"/>
      <c r="R133" s="91"/>
      <c r="S133" s="91"/>
      <c r="T133" s="92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163</v>
      </c>
      <c r="AU133" s="16" t="s">
        <v>84</v>
      </c>
    </row>
    <row r="134" s="13" customFormat="1">
      <c r="A134" s="13"/>
      <c r="B134" s="248"/>
      <c r="C134" s="249"/>
      <c r="D134" s="233" t="s">
        <v>164</v>
      </c>
      <c r="E134" s="250" t="s">
        <v>1</v>
      </c>
      <c r="F134" s="251" t="s">
        <v>575</v>
      </c>
      <c r="G134" s="249"/>
      <c r="H134" s="252">
        <v>157.84999999999999</v>
      </c>
      <c r="I134" s="253"/>
      <c r="J134" s="249"/>
      <c r="K134" s="249"/>
      <c r="L134" s="254"/>
      <c r="M134" s="255"/>
      <c r="N134" s="256"/>
      <c r="O134" s="256"/>
      <c r="P134" s="256"/>
      <c r="Q134" s="256"/>
      <c r="R134" s="256"/>
      <c r="S134" s="256"/>
      <c r="T134" s="25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8" t="s">
        <v>164</v>
      </c>
      <c r="AU134" s="258" t="s">
        <v>84</v>
      </c>
      <c r="AV134" s="13" t="s">
        <v>86</v>
      </c>
      <c r="AW134" s="13" t="s">
        <v>33</v>
      </c>
      <c r="AX134" s="13" t="s">
        <v>77</v>
      </c>
      <c r="AY134" s="258" t="s">
        <v>155</v>
      </c>
    </row>
    <row r="135" s="14" customFormat="1">
      <c r="A135" s="14"/>
      <c r="B135" s="259"/>
      <c r="C135" s="260"/>
      <c r="D135" s="233" t="s">
        <v>164</v>
      </c>
      <c r="E135" s="261" t="s">
        <v>1</v>
      </c>
      <c r="F135" s="262" t="s">
        <v>243</v>
      </c>
      <c r="G135" s="260"/>
      <c r="H135" s="263">
        <v>157.84999999999999</v>
      </c>
      <c r="I135" s="264"/>
      <c r="J135" s="260"/>
      <c r="K135" s="260"/>
      <c r="L135" s="265"/>
      <c r="M135" s="266"/>
      <c r="N135" s="267"/>
      <c r="O135" s="267"/>
      <c r="P135" s="267"/>
      <c r="Q135" s="267"/>
      <c r="R135" s="267"/>
      <c r="S135" s="267"/>
      <c r="T135" s="26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9" t="s">
        <v>164</v>
      </c>
      <c r="AU135" s="269" t="s">
        <v>84</v>
      </c>
      <c r="AV135" s="14" t="s">
        <v>161</v>
      </c>
      <c r="AW135" s="14" t="s">
        <v>33</v>
      </c>
      <c r="AX135" s="14" t="s">
        <v>84</v>
      </c>
      <c r="AY135" s="269" t="s">
        <v>155</v>
      </c>
    </row>
    <row r="136" s="2" customFormat="1" ht="21.75" customHeight="1">
      <c r="A136" s="37"/>
      <c r="B136" s="38"/>
      <c r="C136" s="220" t="s">
        <v>86</v>
      </c>
      <c r="D136" s="220" t="s">
        <v>156</v>
      </c>
      <c r="E136" s="221" t="s">
        <v>167</v>
      </c>
      <c r="F136" s="222" t="s">
        <v>168</v>
      </c>
      <c r="G136" s="223" t="s">
        <v>159</v>
      </c>
      <c r="H136" s="224">
        <v>157.84999999999999</v>
      </c>
      <c r="I136" s="225"/>
      <c r="J136" s="226">
        <f>ROUND(I136*H136,2)</f>
        <v>0</v>
      </c>
      <c r="K136" s="222" t="s">
        <v>160</v>
      </c>
      <c r="L136" s="43"/>
      <c r="M136" s="227" t="s">
        <v>1</v>
      </c>
      <c r="N136" s="228" t="s">
        <v>44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1" t="s">
        <v>161</v>
      </c>
      <c r="AT136" s="231" t="s">
        <v>156</v>
      </c>
      <c r="AU136" s="231" t="s">
        <v>84</v>
      </c>
      <c r="AY136" s="16" t="s">
        <v>155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6" t="s">
        <v>161</v>
      </c>
      <c r="BK136" s="232">
        <f>ROUND(I136*H136,2)</f>
        <v>0</v>
      </c>
      <c r="BL136" s="16" t="s">
        <v>161</v>
      </c>
      <c r="BM136" s="231" t="s">
        <v>576</v>
      </c>
    </row>
    <row r="137" s="2" customFormat="1">
      <c r="A137" s="37"/>
      <c r="B137" s="38"/>
      <c r="C137" s="39"/>
      <c r="D137" s="233" t="s">
        <v>163</v>
      </c>
      <c r="E137" s="39"/>
      <c r="F137" s="234" t="s">
        <v>168</v>
      </c>
      <c r="G137" s="39"/>
      <c r="H137" s="39"/>
      <c r="I137" s="235"/>
      <c r="J137" s="39"/>
      <c r="K137" s="39"/>
      <c r="L137" s="43"/>
      <c r="M137" s="236"/>
      <c r="N137" s="237"/>
      <c r="O137" s="91"/>
      <c r="P137" s="91"/>
      <c r="Q137" s="91"/>
      <c r="R137" s="91"/>
      <c r="S137" s="91"/>
      <c r="T137" s="92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163</v>
      </c>
      <c r="AU137" s="16" t="s">
        <v>84</v>
      </c>
    </row>
    <row r="138" s="2" customFormat="1" ht="21.75" customHeight="1">
      <c r="A138" s="37"/>
      <c r="B138" s="38"/>
      <c r="C138" s="220" t="s">
        <v>94</v>
      </c>
      <c r="D138" s="220" t="s">
        <v>156</v>
      </c>
      <c r="E138" s="221" t="s">
        <v>170</v>
      </c>
      <c r="F138" s="222" t="s">
        <v>171</v>
      </c>
      <c r="G138" s="223" t="s">
        <v>172</v>
      </c>
      <c r="H138" s="224">
        <v>15.75</v>
      </c>
      <c r="I138" s="225"/>
      <c r="J138" s="226">
        <f>ROUND(I138*H138,2)</f>
        <v>0</v>
      </c>
      <c r="K138" s="222" t="s">
        <v>160</v>
      </c>
      <c r="L138" s="43"/>
      <c r="M138" s="227" t="s">
        <v>1</v>
      </c>
      <c r="N138" s="228" t="s">
        <v>44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1" t="s">
        <v>161</v>
      </c>
      <c r="AT138" s="231" t="s">
        <v>156</v>
      </c>
      <c r="AU138" s="231" t="s">
        <v>84</v>
      </c>
      <c r="AY138" s="16" t="s">
        <v>155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6" t="s">
        <v>161</v>
      </c>
      <c r="BK138" s="232">
        <f>ROUND(I138*H138,2)</f>
        <v>0</v>
      </c>
      <c r="BL138" s="16" t="s">
        <v>161</v>
      </c>
      <c r="BM138" s="231" t="s">
        <v>577</v>
      </c>
    </row>
    <row r="139" s="2" customFormat="1">
      <c r="A139" s="37"/>
      <c r="B139" s="38"/>
      <c r="C139" s="39"/>
      <c r="D139" s="233" t="s">
        <v>163</v>
      </c>
      <c r="E139" s="39"/>
      <c r="F139" s="234" t="s">
        <v>171</v>
      </c>
      <c r="G139" s="39"/>
      <c r="H139" s="39"/>
      <c r="I139" s="235"/>
      <c r="J139" s="39"/>
      <c r="K139" s="39"/>
      <c r="L139" s="43"/>
      <c r="M139" s="236"/>
      <c r="N139" s="237"/>
      <c r="O139" s="91"/>
      <c r="P139" s="91"/>
      <c r="Q139" s="91"/>
      <c r="R139" s="91"/>
      <c r="S139" s="91"/>
      <c r="T139" s="92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163</v>
      </c>
      <c r="AU139" s="16" t="s">
        <v>84</v>
      </c>
    </row>
    <row r="140" s="13" customFormat="1">
      <c r="A140" s="13"/>
      <c r="B140" s="248"/>
      <c r="C140" s="249"/>
      <c r="D140" s="233" t="s">
        <v>164</v>
      </c>
      <c r="E140" s="250" t="s">
        <v>1</v>
      </c>
      <c r="F140" s="251" t="s">
        <v>578</v>
      </c>
      <c r="G140" s="249"/>
      <c r="H140" s="252">
        <v>15.75</v>
      </c>
      <c r="I140" s="253"/>
      <c r="J140" s="249"/>
      <c r="K140" s="249"/>
      <c r="L140" s="254"/>
      <c r="M140" s="255"/>
      <c r="N140" s="256"/>
      <c r="O140" s="256"/>
      <c r="P140" s="256"/>
      <c r="Q140" s="256"/>
      <c r="R140" s="256"/>
      <c r="S140" s="256"/>
      <c r="T140" s="25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8" t="s">
        <v>164</v>
      </c>
      <c r="AU140" s="258" t="s">
        <v>84</v>
      </c>
      <c r="AV140" s="13" t="s">
        <v>86</v>
      </c>
      <c r="AW140" s="13" t="s">
        <v>33</v>
      </c>
      <c r="AX140" s="13" t="s">
        <v>77</v>
      </c>
      <c r="AY140" s="258" t="s">
        <v>155</v>
      </c>
    </row>
    <row r="141" s="14" customFormat="1">
      <c r="A141" s="14"/>
      <c r="B141" s="259"/>
      <c r="C141" s="260"/>
      <c r="D141" s="233" t="s">
        <v>164</v>
      </c>
      <c r="E141" s="261" t="s">
        <v>1</v>
      </c>
      <c r="F141" s="262" t="s">
        <v>243</v>
      </c>
      <c r="G141" s="260"/>
      <c r="H141" s="263">
        <v>15.75</v>
      </c>
      <c r="I141" s="264"/>
      <c r="J141" s="260"/>
      <c r="K141" s="260"/>
      <c r="L141" s="265"/>
      <c r="M141" s="266"/>
      <c r="N141" s="267"/>
      <c r="O141" s="267"/>
      <c r="P141" s="267"/>
      <c r="Q141" s="267"/>
      <c r="R141" s="267"/>
      <c r="S141" s="267"/>
      <c r="T141" s="26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9" t="s">
        <v>164</v>
      </c>
      <c r="AU141" s="269" t="s">
        <v>84</v>
      </c>
      <c r="AV141" s="14" t="s">
        <v>161</v>
      </c>
      <c r="AW141" s="14" t="s">
        <v>33</v>
      </c>
      <c r="AX141" s="14" t="s">
        <v>84</v>
      </c>
      <c r="AY141" s="269" t="s">
        <v>155</v>
      </c>
    </row>
    <row r="142" s="2" customFormat="1" ht="21.75" customHeight="1">
      <c r="A142" s="37"/>
      <c r="B142" s="38"/>
      <c r="C142" s="220" t="s">
        <v>161</v>
      </c>
      <c r="D142" s="220" t="s">
        <v>156</v>
      </c>
      <c r="E142" s="221" t="s">
        <v>176</v>
      </c>
      <c r="F142" s="222" t="s">
        <v>177</v>
      </c>
      <c r="G142" s="223" t="s">
        <v>172</v>
      </c>
      <c r="H142" s="224">
        <v>15.75</v>
      </c>
      <c r="I142" s="225"/>
      <c r="J142" s="226">
        <f>ROUND(I142*H142,2)</f>
        <v>0</v>
      </c>
      <c r="K142" s="222" t="s">
        <v>160</v>
      </c>
      <c r="L142" s="43"/>
      <c r="M142" s="227" t="s">
        <v>1</v>
      </c>
      <c r="N142" s="228" t="s">
        <v>44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1" t="s">
        <v>161</v>
      </c>
      <c r="AT142" s="231" t="s">
        <v>156</v>
      </c>
      <c r="AU142" s="231" t="s">
        <v>84</v>
      </c>
      <c r="AY142" s="16" t="s">
        <v>155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6" t="s">
        <v>161</v>
      </c>
      <c r="BK142" s="232">
        <f>ROUND(I142*H142,2)</f>
        <v>0</v>
      </c>
      <c r="BL142" s="16" t="s">
        <v>161</v>
      </c>
      <c r="BM142" s="231" t="s">
        <v>579</v>
      </c>
    </row>
    <row r="143" s="2" customFormat="1">
      <c r="A143" s="37"/>
      <c r="B143" s="38"/>
      <c r="C143" s="39"/>
      <c r="D143" s="233" t="s">
        <v>163</v>
      </c>
      <c r="E143" s="39"/>
      <c r="F143" s="234" t="s">
        <v>177</v>
      </c>
      <c r="G143" s="39"/>
      <c r="H143" s="39"/>
      <c r="I143" s="235"/>
      <c r="J143" s="39"/>
      <c r="K143" s="39"/>
      <c r="L143" s="43"/>
      <c r="M143" s="236"/>
      <c r="N143" s="237"/>
      <c r="O143" s="91"/>
      <c r="P143" s="91"/>
      <c r="Q143" s="91"/>
      <c r="R143" s="91"/>
      <c r="S143" s="91"/>
      <c r="T143" s="92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163</v>
      </c>
      <c r="AU143" s="16" t="s">
        <v>84</v>
      </c>
    </row>
    <row r="144" s="2" customFormat="1" ht="16.5" customHeight="1">
      <c r="A144" s="37"/>
      <c r="B144" s="38"/>
      <c r="C144" s="220" t="s">
        <v>179</v>
      </c>
      <c r="D144" s="220" t="s">
        <v>156</v>
      </c>
      <c r="E144" s="221" t="s">
        <v>180</v>
      </c>
      <c r="F144" s="222" t="s">
        <v>181</v>
      </c>
      <c r="G144" s="223" t="s">
        <v>159</v>
      </c>
      <c r="H144" s="224">
        <v>157.84999999999999</v>
      </c>
      <c r="I144" s="225"/>
      <c r="J144" s="226">
        <f>ROUND(I144*H144,2)</f>
        <v>0</v>
      </c>
      <c r="K144" s="222" t="s">
        <v>160</v>
      </c>
      <c r="L144" s="43"/>
      <c r="M144" s="227" t="s">
        <v>1</v>
      </c>
      <c r="N144" s="228" t="s">
        <v>44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1" t="s">
        <v>161</v>
      </c>
      <c r="AT144" s="231" t="s">
        <v>156</v>
      </c>
      <c r="AU144" s="231" t="s">
        <v>84</v>
      </c>
      <c r="AY144" s="16" t="s">
        <v>155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6" t="s">
        <v>161</v>
      </c>
      <c r="BK144" s="232">
        <f>ROUND(I144*H144,2)</f>
        <v>0</v>
      </c>
      <c r="BL144" s="16" t="s">
        <v>161</v>
      </c>
      <c r="BM144" s="231" t="s">
        <v>580</v>
      </c>
    </row>
    <row r="145" s="2" customFormat="1">
      <c r="A145" s="37"/>
      <c r="B145" s="38"/>
      <c r="C145" s="39"/>
      <c r="D145" s="233" t="s">
        <v>163</v>
      </c>
      <c r="E145" s="39"/>
      <c r="F145" s="234" t="s">
        <v>181</v>
      </c>
      <c r="G145" s="39"/>
      <c r="H145" s="39"/>
      <c r="I145" s="235"/>
      <c r="J145" s="39"/>
      <c r="K145" s="39"/>
      <c r="L145" s="43"/>
      <c r="M145" s="236"/>
      <c r="N145" s="237"/>
      <c r="O145" s="91"/>
      <c r="P145" s="91"/>
      <c r="Q145" s="91"/>
      <c r="R145" s="91"/>
      <c r="S145" s="91"/>
      <c r="T145" s="92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163</v>
      </c>
      <c r="AU145" s="16" t="s">
        <v>84</v>
      </c>
    </row>
    <row r="146" s="2" customFormat="1" ht="21.75" customHeight="1">
      <c r="A146" s="37"/>
      <c r="B146" s="38"/>
      <c r="C146" s="220" t="s">
        <v>183</v>
      </c>
      <c r="D146" s="220" t="s">
        <v>156</v>
      </c>
      <c r="E146" s="221" t="s">
        <v>184</v>
      </c>
      <c r="F146" s="222" t="s">
        <v>185</v>
      </c>
      <c r="G146" s="223" t="s">
        <v>159</v>
      </c>
      <c r="H146" s="224">
        <v>157.84999999999999</v>
      </c>
      <c r="I146" s="225"/>
      <c r="J146" s="226">
        <f>ROUND(I146*H146,2)</f>
        <v>0</v>
      </c>
      <c r="K146" s="222" t="s">
        <v>160</v>
      </c>
      <c r="L146" s="43"/>
      <c r="M146" s="227" t="s">
        <v>1</v>
      </c>
      <c r="N146" s="228" t="s">
        <v>44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1" t="s">
        <v>161</v>
      </c>
      <c r="AT146" s="231" t="s">
        <v>156</v>
      </c>
      <c r="AU146" s="231" t="s">
        <v>84</v>
      </c>
      <c r="AY146" s="16" t="s">
        <v>155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6" t="s">
        <v>161</v>
      </c>
      <c r="BK146" s="232">
        <f>ROUND(I146*H146,2)</f>
        <v>0</v>
      </c>
      <c r="BL146" s="16" t="s">
        <v>161</v>
      </c>
      <c r="BM146" s="231" t="s">
        <v>581</v>
      </c>
    </row>
    <row r="147" s="2" customFormat="1">
      <c r="A147" s="37"/>
      <c r="B147" s="38"/>
      <c r="C147" s="39"/>
      <c r="D147" s="233" t="s">
        <v>163</v>
      </c>
      <c r="E147" s="39"/>
      <c r="F147" s="234" t="s">
        <v>185</v>
      </c>
      <c r="G147" s="39"/>
      <c r="H147" s="39"/>
      <c r="I147" s="235"/>
      <c r="J147" s="39"/>
      <c r="K147" s="39"/>
      <c r="L147" s="43"/>
      <c r="M147" s="236"/>
      <c r="N147" s="237"/>
      <c r="O147" s="91"/>
      <c r="P147" s="91"/>
      <c r="Q147" s="91"/>
      <c r="R147" s="91"/>
      <c r="S147" s="91"/>
      <c r="T147" s="92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163</v>
      </c>
      <c r="AU147" s="16" t="s">
        <v>84</v>
      </c>
    </row>
    <row r="148" s="13" customFormat="1">
      <c r="A148" s="13"/>
      <c r="B148" s="248"/>
      <c r="C148" s="249"/>
      <c r="D148" s="233" t="s">
        <v>164</v>
      </c>
      <c r="E148" s="250" t="s">
        <v>1</v>
      </c>
      <c r="F148" s="251" t="s">
        <v>582</v>
      </c>
      <c r="G148" s="249"/>
      <c r="H148" s="252">
        <v>157.84999999999999</v>
      </c>
      <c r="I148" s="253"/>
      <c r="J148" s="249"/>
      <c r="K148" s="249"/>
      <c r="L148" s="254"/>
      <c r="M148" s="255"/>
      <c r="N148" s="256"/>
      <c r="O148" s="256"/>
      <c r="P148" s="256"/>
      <c r="Q148" s="256"/>
      <c r="R148" s="256"/>
      <c r="S148" s="256"/>
      <c r="T148" s="25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8" t="s">
        <v>164</v>
      </c>
      <c r="AU148" s="258" t="s">
        <v>84</v>
      </c>
      <c r="AV148" s="13" t="s">
        <v>86</v>
      </c>
      <c r="AW148" s="13" t="s">
        <v>33</v>
      </c>
      <c r="AX148" s="13" t="s">
        <v>77</v>
      </c>
      <c r="AY148" s="258" t="s">
        <v>155</v>
      </c>
    </row>
    <row r="149" s="14" customFormat="1">
      <c r="A149" s="14"/>
      <c r="B149" s="259"/>
      <c r="C149" s="260"/>
      <c r="D149" s="233" t="s">
        <v>164</v>
      </c>
      <c r="E149" s="261" t="s">
        <v>1</v>
      </c>
      <c r="F149" s="262" t="s">
        <v>243</v>
      </c>
      <c r="G149" s="260"/>
      <c r="H149" s="263">
        <v>157.84999999999999</v>
      </c>
      <c r="I149" s="264"/>
      <c r="J149" s="260"/>
      <c r="K149" s="260"/>
      <c r="L149" s="265"/>
      <c r="M149" s="266"/>
      <c r="N149" s="267"/>
      <c r="O149" s="267"/>
      <c r="P149" s="267"/>
      <c r="Q149" s="267"/>
      <c r="R149" s="267"/>
      <c r="S149" s="267"/>
      <c r="T149" s="26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9" t="s">
        <v>164</v>
      </c>
      <c r="AU149" s="269" t="s">
        <v>84</v>
      </c>
      <c r="AV149" s="14" t="s">
        <v>161</v>
      </c>
      <c r="AW149" s="14" t="s">
        <v>33</v>
      </c>
      <c r="AX149" s="14" t="s">
        <v>84</v>
      </c>
      <c r="AY149" s="269" t="s">
        <v>155</v>
      </c>
    </row>
    <row r="150" s="2" customFormat="1" ht="21.75" customHeight="1">
      <c r="A150" s="37"/>
      <c r="B150" s="38"/>
      <c r="C150" s="220" t="s">
        <v>188</v>
      </c>
      <c r="D150" s="220" t="s">
        <v>156</v>
      </c>
      <c r="E150" s="221" t="s">
        <v>189</v>
      </c>
      <c r="F150" s="222" t="s">
        <v>190</v>
      </c>
      <c r="G150" s="223" t="s">
        <v>159</v>
      </c>
      <c r="H150" s="224">
        <v>157.84999999999999</v>
      </c>
      <c r="I150" s="225"/>
      <c r="J150" s="226">
        <f>ROUND(I150*H150,2)</f>
        <v>0</v>
      </c>
      <c r="K150" s="222" t="s">
        <v>160</v>
      </c>
      <c r="L150" s="43"/>
      <c r="M150" s="227" t="s">
        <v>1</v>
      </c>
      <c r="N150" s="228" t="s">
        <v>44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1" t="s">
        <v>161</v>
      </c>
      <c r="AT150" s="231" t="s">
        <v>156</v>
      </c>
      <c r="AU150" s="231" t="s">
        <v>84</v>
      </c>
      <c r="AY150" s="16" t="s">
        <v>155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6" t="s">
        <v>161</v>
      </c>
      <c r="BK150" s="232">
        <f>ROUND(I150*H150,2)</f>
        <v>0</v>
      </c>
      <c r="BL150" s="16" t="s">
        <v>161</v>
      </c>
      <c r="BM150" s="231" t="s">
        <v>583</v>
      </c>
    </row>
    <row r="151" s="2" customFormat="1">
      <c r="A151" s="37"/>
      <c r="B151" s="38"/>
      <c r="C151" s="39"/>
      <c r="D151" s="233" t="s">
        <v>163</v>
      </c>
      <c r="E151" s="39"/>
      <c r="F151" s="234" t="s">
        <v>190</v>
      </c>
      <c r="G151" s="39"/>
      <c r="H151" s="39"/>
      <c r="I151" s="235"/>
      <c r="J151" s="39"/>
      <c r="K151" s="39"/>
      <c r="L151" s="43"/>
      <c r="M151" s="236"/>
      <c r="N151" s="237"/>
      <c r="O151" s="91"/>
      <c r="P151" s="91"/>
      <c r="Q151" s="91"/>
      <c r="R151" s="91"/>
      <c r="S151" s="91"/>
      <c r="T151" s="92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163</v>
      </c>
      <c r="AU151" s="16" t="s">
        <v>84</v>
      </c>
    </row>
    <row r="152" s="2" customFormat="1" ht="16.5" customHeight="1">
      <c r="A152" s="37"/>
      <c r="B152" s="38"/>
      <c r="C152" s="220" t="s">
        <v>192</v>
      </c>
      <c r="D152" s="220" t="s">
        <v>156</v>
      </c>
      <c r="E152" s="221" t="s">
        <v>193</v>
      </c>
      <c r="F152" s="222" t="s">
        <v>194</v>
      </c>
      <c r="G152" s="223" t="s">
        <v>159</v>
      </c>
      <c r="H152" s="224">
        <v>157.84999999999999</v>
      </c>
      <c r="I152" s="225"/>
      <c r="J152" s="226">
        <f>ROUND(I152*H152,2)</f>
        <v>0</v>
      </c>
      <c r="K152" s="222" t="s">
        <v>160</v>
      </c>
      <c r="L152" s="43"/>
      <c r="M152" s="227" t="s">
        <v>1</v>
      </c>
      <c r="N152" s="228" t="s">
        <v>44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1" t="s">
        <v>161</v>
      </c>
      <c r="AT152" s="231" t="s">
        <v>156</v>
      </c>
      <c r="AU152" s="231" t="s">
        <v>84</v>
      </c>
      <c r="AY152" s="16" t="s">
        <v>155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6" t="s">
        <v>161</v>
      </c>
      <c r="BK152" s="232">
        <f>ROUND(I152*H152,2)</f>
        <v>0</v>
      </c>
      <c r="BL152" s="16" t="s">
        <v>161</v>
      </c>
      <c r="BM152" s="231" t="s">
        <v>584</v>
      </c>
    </row>
    <row r="153" s="2" customFormat="1">
      <c r="A153" s="37"/>
      <c r="B153" s="38"/>
      <c r="C153" s="39"/>
      <c r="D153" s="233" t="s">
        <v>163</v>
      </c>
      <c r="E153" s="39"/>
      <c r="F153" s="234" t="s">
        <v>194</v>
      </c>
      <c r="G153" s="39"/>
      <c r="H153" s="39"/>
      <c r="I153" s="235"/>
      <c r="J153" s="39"/>
      <c r="K153" s="39"/>
      <c r="L153" s="43"/>
      <c r="M153" s="236"/>
      <c r="N153" s="237"/>
      <c r="O153" s="91"/>
      <c r="P153" s="91"/>
      <c r="Q153" s="91"/>
      <c r="R153" s="91"/>
      <c r="S153" s="91"/>
      <c r="T153" s="92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163</v>
      </c>
      <c r="AU153" s="16" t="s">
        <v>84</v>
      </c>
    </row>
    <row r="154" s="2" customFormat="1" ht="24.15" customHeight="1">
      <c r="A154" s="37"/>
      <c r="B154" s="38"/>
      <c r="C154" s="220" t="s">
        <v>196</v>
      </c>
      <c r="D154" s="220" t="s">
        <v>156</v>
      </c>
      <c r="E154" s="221" t="s">
        <v>197</v>
      </c>
      <c r="F154" s="222" t="s">
        <v>198</v>
      </c>
      <c r="G154" s="223" t="s">
        <v>159</v>
      </c>
      <c r="H154" s="224">
        <v>75</v>
      </c>
      <c r="I154" s="225"/>
      <c r="J154" s="226">
        <f>ROUND(I154*H154,2)</f>
        <v>0</v>
      </c>
      <c r="K154" s="222" t="s">
        <v>160</v>
      </c>
      <c r="L154" s="43"/>
      <c r="M154" s="227" t="s">
        <v>1</v>
      </c>
      <c r="N154" s="228" t="s">
        <v>44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1" t="s">
        <v>161</v>
      </c>
      <c r="AT154" s="231" t="s">
        <v>156</v>
      </c>
      <c r="AU154" s="231" t="s">
        <v>84</v>
      </c>
      <c r="AY154" s="16" t="s">
        <v>155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6" t="s">
        <v>161</v>
      </c>
      <c r="BK154" s="232">
        <f>ROUND(I154*H154,2)</f>
        <v>0</v>
      </c>
      <c r="BL154" s="16" t="s">
        <v>161</v>
      </c>
      <c r="BM154" s="231" t="s">
        <v>585</v>
      </c>
    </row>
    <row r="155" s="2" customFormat="1">
      <c r="A155" s="37"/>
      <c r="B155" s="38"/>
      <c r="C155" s="39"/>
      <c r="D155" s="233" t="s">
        <v>163</v>
      </c>
      <c r="E155" s="39"/>
      <c r="F155" s="234" t="s">
        <v>198</v>
      </c>
      <c r="G155" s="39"/>
      <c r="H155" s="39"/>
      <c r="I155" s="235"/>
      <c r="J155" s="39"/>
      <c r="K155" s="39"/>
      <c r="L155" s="43"/>
      <c r="M155" s="236"/>
      <c r="N155" s="237"/>
      <c r="O155" s="91"/>
      <c r="P155" s="91"/>
      <c r="Q155" s="91"/>
      <c r="R155" s="91"/>
      <c r="S155" s="91"/>
      <c r="T155" s="92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163</v>
      </c>
      <c r="AU155" s="16" t="s">
        <v>84</v>
      </c>
    </row>
    <row r="156" s="13" customFormat="1">
      <c r="A156" s="13"/>
      <c r="B156" s="248"/>
      <c r="C156" s="249"/>
      <c r="D156" s="233" t="s">
        <v>164</v>
      </c>
      <c r="E156" s="250" t="s">
        <v>1</v>
      </c>
      <c r="F156" s="251" t="s">
        <v>586</v>
      </c>
      <c r="G156" s="249"/>
      <c r="H156" s="252">
        <v>75</v>
      </c>
      <c r="I156" s="253"/>
      <c r="J156" s="249"/>
      <c r="K156" s="249"/>
      <c r="L156" s="254"/>
      <c r="M156" s="255"/>
      <c r="N156" s="256"/>
      <c r="O156" s="256"/>
      <c r="P156" s="256"/>
      <c r="Q156" s="256"/>
      <c r="R156" s="256"/>
      <c r="S156" s="256"/>
      <c r="T156" s="25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8" t="s">
        <v>164</v>
      </c>
      <c r="AU156" s="258" t="s">
        <v>84</v>
      </c>
      <c r="AV156" s="13" t="s">
        <v>86</v>
      </c>
      <c r="AW156" s="13" t="s">
        <v>33</v>
      </c>
      <c r="AX156" s="13" t="s">
        <v>77</v>
      </c>
      <c r="AY156" s="258" t="s">
        <v>155</v>
      </c>
    </row>
    <row r="157" s="14" customFormat="1">
      <c r="A157" s="14"/>
      <c r="B157" s="259"/>
      <c r="C157" s="260"/>
      <c r="D157" s="233" t="s">
        <v>164</v>
      </c>
      <c r="E157" s="261" t="s">
        <v>1</v>
      </c>
      <c r="F157" s="262" t="s">
        <v>243</v>
      </c>
      <c r="G157" s="260"/>
      <c r="H157" s="263">
        <v>75</v>
      </c>
      <c r="I157" s="264"/>
      <c r="J157" s="260"/>
      <c r="K157" s="260"/>
      <c r="L157" s="265"/>
      <c r="M157" s="266"/>
      <c r="N157" s="267"/>
      <c r="O157" s="267"/>
      <c r="P157" s="267"/>
      <c r="Q157" s="267"/>
      <c r="R157" s="267"/>
      <c r="S157" s="267"/>
      <c r="T157" s="26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9" t="s">
        <v>164</v>
      </c>
      <c r="AU157" s="269" t="s">
        <v>84</v>
      </c>
      <c r="AV157" s="14" t="s">
        <v>161</v>
      </c>
      <c r="AW157" s="14" t="s">
        <v>33</v>
      </c>
      <c r="AX157" s="14" t="s">
        <v>84</v>
      </c>
      <c r="AY157" s="269" t="s">
        <v>155</v>
      </c>
    </row>
    <row r="158" s="2" customFormat="1" ht="24.15" customHeight="1">
      <c r="A158" s="37"/>
      <c r="B158" s="38"/>
      <c r="C158" s="220" t="s">
        <v>201</v>
      </c>
      <c r="D158" s="220" t="s">
        <v>156</v>
      </c>
      <c r="E158" s="221" t="s">
        <v>202</v>
      </c>
      <c r="F158" s="222" t="s">
        <v>203</v>
      </c>
      <c r="G158" s="223" t="s">
        <v>159</v>
      </c>
      <c r="H158" s="224">
        <v>80.400000000000006</v>
      </c>
      <c r="I158" s="225"/>
      <c r="J158" s="226">
        <f>ROUND(I158*H158,2)</f>
        <v>0</v>
      </c>
      <c r="K158" s="222" t="s">
        <v>160</v>
      </c>
      <c r="L158" s="43"/>
      <c r="M158" s="227" t="s">
        <v>1</v>
      </c>
      <c r="N158" s="228" t="s">
        <v>44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1" t="s">
        <v>161</v>
      </c>
      <c r="AT158" s="231" t="s">
        <v>156</v>
      </c>
      <c r="AU158" s="231" t="s">
        <v>84</v>
      </c>
      <c r="AY158" s="16" t="s">
        <v>155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6" t="s">
        <v>161</v>
      </c>
      <c r="BK158" s="232">
        <f>ROUND(I158*H158,2)</f>
        <v>0</v>
      </c>
      <c r="BL158" s="16" t="s">
        <v>161</v>
      </c>
      <c r="BM158" s="231" t="s">
        <v>587</v>
      </c>
    </row>
    <row r="159" s="2" customFormat="1">
      <c r="A159" s="37"/>
      <c r="B159" s="38"/>
      <c r="C159" s="39"/>
      <c r="D159" s="233" t="s">
        <v>163</v>
      </c>
      <c r="E159" s="39"/>
      <c r="F159" s="234" t="s">
        <v>203</v>
      </c>
      <c r="G159" s="39"/>
      <c r="H159" s="39"/>
      <c r="I159" s="235"/>
      <c r="J159" s="39"/>
      <c r="K159" s="39"/>
      <c r="L159" s="43"/>
      <c r="M159" s="236"/>
      <c r="N159" s="237"/>
      <c r="O159" s="91"/>
      <c r="P159" s="91"/>
      <c r="Q159" s="91"/>
      <c r="R159" s="91"/>
      <c r="S159" s="91"/>
      <c r="T159" s="92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163</v>
      </c>
      <c r="AU159" s="16" t="s">
        <v>84</v>
      </c>
    </row>
    <row r="160" s="13" customFormat="1">
      <c r="A160" s="13"/>
      <c r="B160" s="248"/>
      <c r="C160" s="249"/>
      <c r="D160" s="233" t="s">
        <v>164</v>
      </c>
      <c r="E160" s="250" t="s">
        <v>1</v>
      </c>
      <c r="F160" s="251" t="s">
        <v>588</v>
      </c>
      <c r="G160" s="249"/>
      <c r="H160" s="252">
        <v>80.400000000000006</v>
      </c>
      <c r="I160" s="253"/>
      <c r="J160" s="249"/>
      <c r="K160" s="249"/>
      <c r="L160" s="254"/>
      <c r="M160" s="255"/>
      <c r="N160" s="256"/>
      <c r="O160" s="256"/>
      <c r="P160" s="256"/>
      <c r="Q160" s="256"/>
      <c r="R160" s="256"/>
      <c r="S160" s="256"/>
      <c r="T160" s="25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8" t="s">
        <v>164</v>
      </c>
      <c r="AU160" s="258" t="s">
        <v>84</v>
      </c>
      <c r="AV160" s="13" t="s">
        <v>86</v>
      </c>
      <c r="AW160" s="13" t="s">
        <v>33</v>
      </c>
      <c r="AX160" s="13" t="s">
        <v>77</v>
      </c>
      <c r="AY160" s="258" t="s">
        <v>155</v>
      </c>
    </row>
    <row r="161" s="14" customFormat="1">
      <c r="A161" s="14"/>
      <c r="B161" s="259"/>
      <c r="C161" s="260"/>
      <c r="D161" s="233" t="s">
        <v>164</v>
      </c>
      <c r="E161" s="261" t="s">
        <v>1</v>
      </c>
      <c r="F161" s="262" t="s">
        <v>243</v>
      </c>
      <c r="G161" s="260"/>
      <c r="H161" s="263">
        <v>80.400000000000006</v>
      </c>
      <c r="I161" s="264"/>
      <c r="J161" s="260"/>
      <c r="K161" s="260"/>
      <c r="L161" s="265"/>
      <c r="M161" s="266"/>
      <c r="N161" s="267"/>
      <c r="O161" s="267"/>
      <c r="P161" s="267"/>
      <c r="Q161" s="267"/>
      <c r="R161" s="267"/>
      <c r="S161" s="267"/>
      <c r="T161" s="26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9" t="s">
        <v>164</v>
      </c>
      <c r="AU161" s="269" t="s">
        <v>84</v>
      </c>
      <c r="AV161" s="14" t="s">
        <v>161</v>
      </c>
      <c r="AW161" s="14" t="s">
        <v>33</v>
      </c>
      <c r="AX161" s="14" t="s">
        <v>84</v>
      </c>
      <c r="AY161" s="269" t="s">
        <v>155</v>
      </c>
    </row>
    <row r="162" s="2" customFormat="1" ht="16.5" customHeight="1">
      <c r="A162" s="37"/>
      <c r="B162" s="38"/>
      <c r="C162" s="220" t="s">
        <v>206</v>
      </c>
      <c r="D162" s="220" t="s">
        <v>156</v>
      </c>
      <c r="E162" s="221" t="s">
        <v>207</v>
      </c>
      <c r="F162" s="222" t="s">
        <v>208</v>
      </c>
      <c r="G162" s="223" t="s">
        <v>209</v>
      </c>
      <c r="H162" s="224">
        <v>236.77500000000001</v>
      </c>
      <c r="I162" s="225"/>
      <c r="J162" s="226">
        <f>ROUND(I162*H162,2)</f>
        <v>0</v>
      </c>
      <c r="K162" s="222" t="s">
        <v>160</v>
      </c>
      <c r="L162" s="43"/>
      <c r="M162" s="227" t="s">
        <v>1</v>
      </c>
      <c r="N162" s="228" t="s">
        <v>44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1" t="s">
        <v>161</v>
      </c>
      <c r="AT162" s="231" t="s">
        <v>156</v>
      </c>
      <c r="AU162" s="231" t="s">
        <v>84</v>
      </c>
      <c r="AY162" s="16" t="s">
        <v>155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6" t="s">
        <v>161</v>
      </c>
      <c r="BK162" s="232">
        <f>ROUND(I162*H162,2)</f>
        <v>0</v>
      </c>
      <c r="BL162" s="16" t="s">
        <v>161</v>
      </c>
      <c r="BM162" s="231" t="s">
        <v>589</v>
      </c>
    </row>
    <row r="163" s="2" customFormat="1">
      <c r="A163" s="37"/>
      <c r="B163" s="38"/>
      <c r="C163" s="39"/>
      <c r="D163" s="233" t="s">
        <v>163</v>
      </c>
      <c r="E163" s="39"/>
      <c r="F163" s="234" t="s">
        <v>208</v>
      </c>
      <c r="G163" s="39"/>
      <c r="H163" s="39"/>
      <c r="I163" s="235"/>
      <c r="J163" s="39"/>
      <c r="K163" s="39"/>
      <c r="L163" s="43"/>
      <c r="M163" s="236"/>
      <c r="N163" s="237"/>
      <c r="O163" s="91"/>
      <c r="P163" s="91"/>
      <c r="Q163" s="91"/>
      <c r="R163" s="91"/>
      <c r="S163" s="91"/>
      <c r="T163" s="92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163</v>
      </c>
      <c r="AU163" s="16" t="s">
        <v>84</v>
      </c>
    </row>
    <row r="164" s="13" customFormat="1">
      <c r="A164" s="13"/>
      <c r="B164" s="248"/>
      <c r="C164" s="249"/>
      <c r="D164" s="233" t="s">
        <v>164</v>
      </c>
      <c r="E164" s="250" t="s">
        <v>1</v>
      </c>
      <c r="F164" s="251" t="s">
        <v>590</v>
      </c>
      <c r="G164" s="249"/>
      <c r="H164" s="252">
        <v>236.77500000000001</v>
      </c>
      <c r="I164" s="253"/>
      <c r="J164" s="249"/>
      <c r="K164" s="249"/>
      <c r="L164" s="254"/>
      <c r="M164" s="255"/>
      <c r="N164" s="256"/>
      <c r="O164" s="256"/>
      <c r="P164" s="256"/>
      <c r="Q164" s="256"/>
      <c r="R164" s="256"/>
      <c r="S164" s="256"/>
      <c r="T164" s="25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8" t="s">
        <v>164</v>
      </c>
      <c r="AU164" s="258" t="s">
        <v>84</v>
      </c>
      <c r="AV164" s="13" t="s">
        <v>86</v>
      </c>
      <c r="AW164" s="13" t="s">
        <v>33</v>
      </c>
      <c r="AX164" s="13" t="s">
        <v>77</v>
      </c>
      <c r="AY164" s="258" t="s">
        <v>155</v>
      </c>
    </row>
    <row r="165" s="14" customFormat="1">
      <c r="A165" s="14"/>
      <c r="B165" s="259"/>
      <c r="C165" s="260"/>
      <c r="D165" s="233" t="s">
        <v>164</v>
      </c>
      <c r="E165" s="261" t="s">
        <v>1</v>
      </c>
      <c r="F165" s="262" t="s">
        <v>243</v>
      </c>
      <c r="G165" s="260"/>
      <c r="H165" s="263">
        <v>236.77500000000001</v>
      </c>
      <c r="I165" s="264"/>
      <c r="J165" s="260"/>
      <c r="K165" s="260"/>
      <c r="L165" s="265"/>
      <c r="M165" s="266"/>
      <c r="N165" s="267"/>
      <c r="O165" s="267"/>
      <c r="P165" s="267"/>
      <c r="Q165" s="267"/>
      <c r="R165" s="267"/>
      <c r="S165" s="267"/>
      <c r="T165" s="26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9" t="s">
        <v>164</v>
      </c>
      <c r="AU165" s="269" t="s">
        <v>84</v>
      </c>
      <c r="AV165" s="14" t="s">
        <v>161</v>
      </c>
      <c r="AW165" s="14" t="s">
        <v>33</v>
      </c>
      <c r="AX165" s="14" t="s">
        <v>84</v>
      </c>
      <c r="AY165" s="269" t="s">
        <v>155</v>
      </c>
    </row>
    <row r="166" s="2" customFormat="1" ht="16.5" customHeight="1">
      <c r="A166" s="37"/>
      <c r="B166" s="38"/>
      <c r="C166" s="220" t="s">
        <v>8</v>
      </c>
      <c r="D166" s="220" t="s">
        <v>156</v>
      </c>
      <c r="E166" s="221" t="s">
        <v>213</v>
      </c>
      <c r="F166" s="222" t="s">
        <v>214</v>
      </c>
      <c r="G166" s="223" t="s">
        <v>215</v>
      </c>
      <c r="H166" s="224">
        <v>10</v>
      </c>
      <c r="I166" s="225"/>
      <c r="J166" s="226">
        <f>ROUND(I166*H166,2)</f>
        <v>0</v>
      </c>
      <c r="K166" s="222" t="s">
        <v>160</v>
      </c>
      <c r="L166" s="43"/>
      <c r="M166" s="227" t="s">
        <v>1</v>
      </c>
      <c r="N166" s="228" t="s">
        <v>44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1" t="s">
        <v>161</v>
      </c>
      <c r="AT166" s="231" t="s">
        <v>156</v>
      </c>
      <c r="AU166" s="231" t="s">
        <v>84</v>
      </c>
      <c r="AY166" s="16" t="s">
        <v>155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6" t="s">
        <v>161</v>
      </c>
      <c r="BK166" s="232">
        <f>ROUND(I166*H166,2)</f>
        <v>0</v>
      </c>
      <c r="BL166" s="16" t="s">
        <v>161</v>
      </c>
      <c r="BM166" s="231" t="s">
        <v>591</v>
      </c>
    </row>
    <row r="167" s="2" customFormat="1">
      <c r="A167" s="37"/>
      <c r="B167" s="38"/>
      <c r="C167" s="39"/>
      <c r="D167" s="233" t="s">
        <v>163</v>
      </c>
      <c r="E167" s="39"/>
      <c r="F167" s="234" t="s">
        <v>214</v>
      </c>
      <c r="G167" s="39"/>
      <c r="H167" s="39"/>
      <c r="I167" s="235"/>
      <c r="J167" s="39"/>
      <c r="K167" s="39"/>
      <c r="L167" s="43"/>
      <c r="M167" s="236"/>
      <c r="N167" s="237"/>
      <c r="O167" s="91"/>
      <c r="P167" s="91"/>
      <c r="Q167" s="91"/>
      <c r="R167" s="91"/>
      <c r="S167" s="91"/>
      <c r="T167" s="92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163</v>
      </c>
      <c r="AU167" s="16" t="s">
        <v>84</v>
      </c>
    </row>
    <row r="168" s="11" customFormat="1" ht="25.92" customHeight="1">
      <c r="A168" s="11"/>
      <c r="B168" s="206"/>
      <c r="C168" s="207"/>
      <c r="D168" s="208" t="s">
        <v>76</v>
      </c>
      <c r="E168" s="209" t="s">
        <v>86</v>
      </c>
      <c r="F168" s="209" t="s">
        <v>217</v>
      </c>
      <c r="G168" s="207"/>
      <c r="H168" s="207"/>
      <c r="I168" s="210"/>
      <c r="J168" s="211">
        <f>BK168</f>
        <v>0</v>
      </c>
      <c r="K168" s="207"/>
      <c r="L168" s="212"/>
      <c r="M168" s="213"/>
      <c r="N168" s="214"/>
      <c r="O168" s="214"/>
      <c r="P168" s="215">
        <f>SUM(P169:P172)</f>
        <v>0</v>
      </c>
      <c r="Q168" s="214"/>
      <c r="R168" s="215">
        <f>SUM(R169:R172)</f>
        <v>0</v>
      </c>
      <c r="S168" s="214"/>
      <c r="T168" s="216">
        <f>SUM(T169:T172)</f>
        <v>0</v>
      </c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R168" s="217" t="s">
        <v>84</v>
      </c>
      <c r="AT168" s="218" t="s">
        <v>76</v>
      </c>
      <c r="AU168" s="218" t="s">
        <v>77</v>
      </c>
      <c r="AY168" s="217" t="s">
        <v>155</v>
      </c>
      <c r="BK168" s="219">
        <f>SUM(BK169:BK172)</f>
        <v>0</v>
      </c>
    </row>
    <row r="169" s="2" customFormat="1" ht="16.5" customHeight="1">
      <c r="A169" s="37"/>
      <c r="B169" s="38"/>
      <c r="C169" s="220" t="s">
        <v>218</v>
      </c>
      <c r="D169" s="220" t="s">
        <v>156</v>
      </c>
      <c r="E169" s="221" t="s">
        <v>219</v>
      </c>
      <c r="F169" s="222" t="s">
        <v>220</v>
      </c>
      <c r="G169" s="223" t="s">
        <v>159</v>
      </c>
      <c r="H169" s="224">
        <v>0.070000000000000007</v>
      </c>
      <c r="I169" s="225"/>
      <c r="J169" s="226">
        <f>ROUND(I169*H169,2)</f>
        <v>0</v>
      </c>
      <c r="K169" s="222" t="s">
        <v>160</v>
      </c>
      <c r="L169" s="43"/>
      <c r="M169" s="227" t="s">
        <v>1</v>
      </c>
      <c r="N169" s="228" t="s">
        <v>44</v>
      </c>
      <c r="O169" s="91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1" t="s">
        <v>161</v>
      </c>
      <c r="AT169" s="231" t="s">
        <v>156</v>
      </c>
      <c r="AU169" s="231" t="s">
        <v>84</v>
      </c>
      <c r="AY169" s="16" t="s">
        <v>155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6" t="s">
        <v>161</v>
      </c>
      <c r="BK169" s="232">
        <f>ROUND(I169*H169,2)</f>
        <v>0</v>
      </c>
      <c r="BL169" s="16" t="s">
        <v>161</v>
      </c>
      <c r="BM169" s="231" t="s">
        <v>592</v>
      </c>
    </row>
    <row r="170" s="2" customFormat="1">
      <c r="A170" s="37"/>
      <c r="B170" s="38"/>
      <c r="C170" s="39"/>
      <c r="D170" s="233" t="s">
        <v>163</v>
      </c>
      <c r="E170" s="39"/>
      <c r="F170" s="234" t="s">
        <v>220</v>
      </c>
      <c r="G170" s="39"/>
      <c r="H170" s="39"/>
      <c r="I170" s="235"/>
      <c r="J170" s="39"/>
      <c r="K170" s="39"/>
      <c r="L170" s="43"/>
      <c r="M170" s="236"/>
      <c r="N170" s="237"/>
      <c r="O170" s="91"/>
      <c r="P170" s="91"/>
      <c r="Q170" s="91"/>
      <c r="R170" s="91"/>
      <c r="S170" s="91"/>
      <c r="T170" s="92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163</v>
      </c>
      <c r="AU170" s="16" t="s">
        <v>84</v>
      </c>
    </row>
    <row r="171" s="13" customFormat="1">
      <c r="A171" s="13"/>
      <c r="B171" s="248"/>
      <c r="C171" s="249"/>
      <c r="D171" s="233" t="s">
        <v>164</v>
      </c>
      <c r="E171" s="250" t="s">
        <v>1</v>
      </c>
      <c r="F171" s="251" t="s">
        <v>593</v>
      </c>
      <c r="G171" s="249"/>
      <c r="H171" s="252">
        <v>0.070000000000000007</v>
      </c>
      <c r="I171" s="253"/>
      <c r="J171" s="249"/>
      <c r="K171" s="249"/>
      <c r="L171" s="254"/>
      <c r="M171" s="255"/>
      <c r="N171" s="256"/>
      <c r="O171" s="256"/>
      <c r="P171" s="256"/>
      <c r="Q171" s="256"/>
      <c r="R171" s="256"/>
      <c r="S171" s="256"/>
      <c r="T171" s="25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8" t="s">
        <v>164</v>
      </c>
      <c r="AU171" s="258" t="s">
        <v>84</v>
      </c>
      <c r="AV171" s="13" t="s">
        <v>86</v>
      </c>
      <c r="AW171" s="13" t="s">
        <v>33</v>
      </c>
      <c r="AX171" s="13" t="s">
        <v>77</v>
      </c>
      <c r="AY171" s="258" t="s">
        <v>155</v>
      </c>
    </row>
    <row r="172" s="14" customFormat="1">
      <c r="A172" s="14"/>
      <c r="B172" s="259"/>
      <c r="C172" s="260"/>
      <c r="D172" s="233" t="s">
        <v>164</v>
      </c>
      <c r="E172" s="261" t="s">
        <v>1</v>
      </c>
      <c r="F172" s="262" t="s">
        <v>243</v>
      </c>
      <c r="G172" s="260"/>
      <c r="H172" s="263">
        <v>0.070000000000000007</v>
      </c>
      <c r="I172" s="264"/>
      <c r="J172" s="260"/>
      <c r="K172" s="260"/>
      <c r="L172" s="265"/>
      <c r="M172" s="266"/>
      <c r="N172" s="267"/>
      <c r="O172" s="267"/>
      <c r="P172" s="267"/>
      <c r="Q172" s="267"/>
      <c r="R172" s="267"/>
      <c r="S172" s="267"/>
      <c r="T172" s="26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9" t="s">
        <v>164</v>
      </c>
      <c r="AU172" s="269" t="s">
        <v>84</v>
      </c>
      <c r="AV172" s="14" t="s">
        <v>161</v>
      </c>
      <c r="AW172" s="14" t="s">
        <v>33</v>
      </c>
      <c r="AX172" s="14" t="s">
        <v>84</v>
      </c>
      <c r="AY172" s="269" t="s">
        <v>155</v>
      </c>
    </row>
    <row r="173" s="11" customFormat="1" ht="25.92" customHeight="1">
      <c r="A173" s="11"/>
      <c r="B173" s="206"/>
      <c r="C173" s="207"/>
      <c r="D173" s="208" t="s">
        <v>76</v>
      </c>
      <c r="E173" s="209" t="s">
        <v>161</v>
      </c>
      <c r="F173" s="209" t="s">
        <v>224</v>
      </c>
      <c r="G173" s="207"/>
      <c r="H173" s="207"/>
      <c r="I173" s="210"/>
      <c r="J173" s="211">
        <f>BK173</f>
        <v>0</v>
      </c>
      <c r="K173" s="207"/>
      <c r="L173" s="212"/>
      <c r="M173" s="213"/>
      <c r="N173" s="214"/>
      <c r="O173" s="214"/>
      <c r="P173" s="215">
        <f>SUM(P174:P177)</f>
        <v>0</v>
      </c>
      <c r="Q173" s="214"/>
      <c r="R173" s="215">
        <f>SUM(R174:R177)</f>
        <v>0</v>
      </c>
      <c r="S173" s="214"/>
      <c r="T173" s="216">
        <f>SUM(T174:T177)</f>
        <v>0</v>
      </c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R173" s="217" t="s">
        <v>84</v>
      </c>
      <c r="AT173" s="218" t="s">
        <v>76</v>
      </c>
      <c r="AU173" s="218" t="s">
        <v>77</v>
      </c>
      <c r="AY173" s="217" t="s">
        <v>155</v>
      </c>
      <c r="BK173" s="219">
        <f>SUM(BK174:BK177)</f>
        <v>0</v>
      </c>
    </row>
    <row r="174" s="2" customFormat="1" ht="16.5" customHeight="1">
      <c r="A174" s="37"/>
      <c r="B174" s="38"/>
      <c r="C174" s="220" t="s">
        <v>225</v>
      </c>
      <c r="D174" s="220" t="s">
        <v>156</v>
      </c>
      <c r="E174" s="221" t="s">
        <v>226</v>
      </c>
      <c r="F174" s="222" t="s">
        <v>227</v>
      </c>
      <c r="G174" s="223" t="s">
        <v>159</v>
      </c>
      <c r="H174" s="224">
        <v>18.52</v>
      </c>
      <c r="I174" s="225"/>
      <c r="J174" s="226">
        <f>ROUND(I174*H174,2)</f>
        <v>0</v>
      </c>
      <c r="K174" s="222" t="s">
        <v>160</v>
      </c>
      <c r="L174" s="43"/>
      <c r="M174" s="227" t="s">
        <v>1</v>
      </c>
      <c r="N174" s="228" t="s">
        <v>44</v>
      </c>
      <c r="O174" s="91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1" t="s">
        <v>161</v>
      </c>
      <c r="AT174" s="231" t="s">
        <v>156</v>
      </c>
      <c r="AU174" s="231" t="s">
        <v>84</v>
      </c>
      <c r="AY174" s="16" t="s">
        <v>155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6" t="s">
        <v>161</v>
      </c>
      <c r="BK174" s="232">
        <f>ROUND(I174*H174,2)</f>
        <v>0</v>
      </c>
      <c r="BL174" s="16" t="s">
        <v>161</v>
      </c>
      <c r="BM174" s="231" t="s">
        <v>594</v>
      </c>
    </row>
    <row r="175" s="2" customFormat="1">
      <c r="A175" s="37"/>
      <c r="B175" s="38"/>
      <c r="C175" s="39"/>
      <c r="D175" s="233" t="s">
        <v>163</v>
      </c>
      <c r="E175" s="39"/>
      <c r="F175" s="234" t="s">
        <v>227</v>
      </c>
      <c r="G175" s="39"/>
      <c r="H175" s="39"/>
      <c r="I175" s="235"/>
      <c r="J175" s="39"/>
      <c r="K175" s="39"/>
      <c r="L175" s="43"/>
      <c r="M175" s="236"/>
      <c r="N175" s="237"/>
      <c r="O175" s="91"/>
      <c r="P175" s="91"/>
      <c r="Q175" s="91"/>
      <c r="R175" s="91"/>
      <c r="S175" s="91"/>
      <c r="T175" s="92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163</v>
      </c>
      <c r="AU175" s="16" t="s">
        <v>84</v>
      </c>
    </row>
    <row r="176" s="13" customFormat="1">
      <c r="A176" s="13"/>
      <c r="B176" s="248"/>
      <c r="C176" s="249"/>
      <c r="D176" s="233" t="s">
        <v>164</v>
      </c>
      <c r="E176" s="250" t="s">
        <v>1</v>
      </c>
      <c r="F176" s="251" t="s">
        <v>595</v>
      </c>
      <c r="G176" s="249"/>
      <c r="H176" s="252">
        <v>18.52</v>
      </c>
      <c r="I176" s="253"/>
      <c r="J176" s="249"/>
      <c r="K176" s="249"/>
      <c r="L176" s="254"/>
      <c r="M176" s="255"/>
      <c r="N176" s="256"/>
      <c r="O176" s="256"/>
      <c r="P176" s="256"/>
      <c r="Q176" s="256"/>
      <c r="R176" s="256"/>
      <c r="S176" s="256"/>
      <c r="T176" s="25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8" t="s">
        <v>164</v>
      </c>
      <c r="AU176" s="258" t="s">
        <v>84</v>
      </c>
      <c r="AV176" s="13" t="s">
        <v>86</v>
      </c>
      <c r="AW176" s="13" t="s">
        <v>33</v>
      </c>
      <c r="AX176" s="13" t="s">
        <v>77</v>
      </c>
      <c r="AY176" s="258" t="s">
        <v>155</v>
      </c>
    </row>
    <row r="177" s="14" customFormat="1">
      <c r="A177" s="14"/>
      <c r="B177" s="259"/>
      <c r="C177" s="260"/>
      <c r="D177" s="233" t="s">
        <v>164</v>
      </c>
      <c r="E177" s="261" t="s">
        <v>1</v>
      </c>
      <c r="F177" s="262" t="s">
        <v>243</v>
      </c>
      <c r="G177" s="260"/>
      <c r="H177" s="263">
        <v>18.52</v>
      </c>
      <c r="I177" s="264"/>
      <c r="J177" s="260"/>
      <c r="K177" s="260"/>
      <c r="L177" s="265"/>
      <c r="M177" s="266"/>
      <c r="N177" s="267"/>
      <c r="O177" s="267"/>
      <c r="P177" s="267"/>
      <c r="Q177" s="267"/>
      <c r="R177" s="267"/>
      <c r="S177" s="267"/>
      <c r="T177" s="26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9" t="s">
        <v>164</v>
      </c>
      <c r="AU177" s="269" t="s">
        <v>84</v>
      </c>
      <c r="AV177" s="14" t="s">
        <v>161</v>
      </c>
      <c r="AW177" s="14" t="s">
        <v>33</v>
      </c>
      <c r="AX177" s="14" t="s">
        <v>84</v>
      </c>
      <c r="AY177" s="269" t="s">
        <v>155</v>
      </c>
    </row>
    <row r="178" s="11" customFormat="1" ht="25.92" customHeight="1">
      <c r="A178" s="11"/>
      <c r="B178" s="206"/>
      <c r="C178" s="207"/>
      <c r="D178" s="208" t="s">
        <v>76</v>
      </c>
      <c r="E178" s="209" t="s">
        <v>192</v>
      </c>
      <c r="F178" s="209" t="s">
        <v>230</v>
      </c>
      <c r="G178" s="207"/>
      <c r="H178" s="207"/>
      <c r="I178" s="210"/>
      <c r="J178" s="211">
        <f>BK178</f>
        <v>0</v>
      </c>
      <c r="K178" s="207"/>
      <c r="L178" s="212"/>
      <c r="M178" s="213"/>
      <c r="N178" s="214"/>
      <c r="O178" s="214"/>
      <c r="P178" s="215">
        <f>SUM(P179:P257)</f>
        <v>0</v>
      </c>
      <c r="Q178" s="214"/>
      <c r="R178" s="215">
        <f>SUM(R179:R257)</f>
        <v>0</v>
      </c>
      <c r="S178" s="214"/>
      <c r="T178" s="216">
        <f>SUM(T179:T257)</f>
        <v>0</v>
      </c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R178" s="217" t="s">
        <v>84</v>
      </c>
      <c r="AT178" s="218" t="s">
        <v>76</v>
      </c>
      <c r="AU178" s="218" t="s">
        <v>77</v>
      </c>
      <c r="AY178" s="217" t="s">
        <v>155</v>
      </c>
      <c r="BK178" s="219">
        <f>SUM(BK179:BK257)</f>
        <v>0</v>
      </c>
    </row>
    <row r="179" s="2" customFormat="1" ht="16.5" customHeight="1">
      <c r="A179" s="37"/>
      <c r="B179" s="38"/>
      <c r="C179" s="220" t="s">
        <v>231</v>
      </c>
      <c r="D179" s="220" t="s">
        <v>156</v>
      </c>
      <c r="E179" s="221" t="s">
        <v>237</v>
      </c>
      <c r="F179" s="222" t="s">
        <v>238</v>
      </c>
      <c r="G179" s="223" t="s">
        <v>215</v>
      </c>
      <c r="H179" s="224">
        <v>168.845</v>
      </c>
      <c r="I179" s="225"/>
      <c r="J179" s="226">
        <f>ROUND(I179*H179,2)</f>
        <v>0</v>
      </c>
      <c r="K179" s="222" t="s">
        <v>1</v>
      </c>
      <c r="L179" s="43"/>
      <c r="M179" s="227" t="s">
        <v>1</v>
      </c>
      <c r="N179" s="228" t="s">
        <v>44</v>
      </c>
      <c r="O179" s="91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1" t="s">
        <v>161</v>
      </c>
      <c r="AT179" s="231" t="s">
        <v>156</v>
      </c>
      <c r="AU179" s="231" t="s">
        <v>84</v>
      </c>
      <c r="AY179" s="16" t="s">
        <v>155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6" t="s">
        <v>161</v>
      </c>
      <c r="BK179" s="232">
        <f>ROUND(I179*H179,2)</f>
        <v>0</v>
      </c>
      <c r="BL179" s="16" t="s">
        <v>161</v>
      </c>
      <c r="BM179" s="231" t="s">
        <v>596</v>
      </c>
    </row>
    <row r="180" s="2" customFormat="1">
      <c r="A180" s="37"/>
      <c r="B180" s="38"/>
      <c r="C180" s="39"/>
      <c r="D180" s="233" t="s">
        <v>163</v>
      </c>
      <c r="E180" s="39"/>
      <c r="F180" s="234" t="s">
        <v>238</v>
      </c>
      <c r="G180" s="39"/>
      <c r="H180" s="39"/>
      <c r="I180" s="235"/>
      <c r="J180" s="39"/>
      <c r="K180" s="39"/>
      <c r="L180" s="43"/>
      <c r="M180" s="236"/>
      <c r="N180" s="237"/>
      <c r="O180" s="91"/>
      <c r="P180" s="91"/>
      <c r="Q180" s="91"/>
      <c r="R180" s="91"/>
      <c r="S180" s="91"/>
      <c r="T180" s="92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163</v>
      </c>
      <c r="AU180" s="16" t="s">
        <v>84</v>
      </c>
    </row>
    <row r="181" s="12" customFormat="1">
      <c r="A181" s="12"/>
      <c r="B181" s="238"/>
      <c r="C181" s="239"/>
      <c r="D181" s="233" t="s">
        <v>164</v>
      </c>
      <c r="E181" s="240" t="s">
        <v>1</v>
      </c>
      <c r="F181" s="241" t="s">
        <v>597</v>
      </c>
      <c r="G181" s="239"/>
      <c r="H181" s="240" t="s">
        <v>1</v>
      </c>
      <c r="I181" s="242"/>
      <c r="J181" s="239"/>
      <c r="K181" s="239"/>
      <c r="L181" s="243"/>
      <c r="M181" s="244"/>
      <c r="N181" s="245"/>
      <c r="O181" s="245"/>
      <c r="P181" s="245"/>
      <c r="Q181" s="245"/>
      <c r="R181" s="245"/>
      <c r="S181" s="245"/>
      <c r="T181" s="246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T181" s="247" t="s">
        <v>164</v>
      </c>
      <c r="AU181" s="247" t="s">
        <v>84</v>
      </c>
      <c r="AV181" s="12" t="s">
        <v>84</v>
      </c>
      <c r="AW181" s="12" t="s">
        <v>33</v>
      </c>
      <c r="AX181" s="12" t="s">
        <v>77</v>
      </c>
      <c r="AY181" s="247" t="s">
        <v>155</v>
      </c>
    </row>
    <row r="182" s="12" customFormat="1">
      <c r="A182" s="12"/>
      <c r="B182" s="238"/>
      <c r="C182" s="239"/>
      <c r="D182" s="233" t="s">
        <v>164</v>
      </c>
      <c r="E182" s="240" t="s">
        <v>1</v>
      </c>
      <c r="F182" s="241" t="s">
        <v>598</v>
      </c>
      <c r="G182" s="239"/>
      <c r="H182" s="240" t="s">
        <v>1</v>
      </c>
      <c r="I182" s="242"/>
      <c r="J182" s="239"/>
      <c r="K182" s="239"/>
      <c r="L182" s="243"/>
      <c r="M182" s="244"/>
      <c r="N182" s="245"/>
      <c r="O182" s="245"/>
      <c r="P182" s="245"/>
      <c r="Q182" s="245"/>
      <c r="R182" s="245"/>
      <c r="S182" s="245"/>
      <c r="T182" s="246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47" t="s">
        <v>164</v>
      </c>
      <c r="AU182" s="247" t="s">
        <v>84</v>
      </c>
      <c r="AV182" s="12" t="s">
        <v>84</v>
      </c>
      <c r="AW182" s="12" t="s">
        <v>33</v>
      </c>
      <c r="AX182" s="12" t="s">
        <v>77</v>
      </c>
      <c r="AY182" s="247" t="s">
        <v>155</v>
      </c>
    </row>
    <row r="183" s="13" customFormat="1">
      <c r="A183" s="13"/>
      <c r="B183" s="248"/>
      <c r="C183" s="249"/>
      <c r="D183" s="233" t="s">
        <v>164</v>
      </c>
      <c r="E183" s="250" t="s">
        <v>1</v>
      </c>
      <c r="F183" s="251" t="s">
        <v>599</v>
      </c>
      <c r="G183" s="249"/>
      <c r="H183" s="252">
        <v>168.845</v>
      </c>
      <c r="I183" s="253"/>
      <c r="J183" s="249"/>
      <c r="K183" s="249"/>
      <c r="L183" s="254"/>
      <c r="M183" s="255"/>
      <c r="N183" s="256"/>
      <c r="O183" s="256"/>
      <c r="P183" s="256"/>
      <c r="Q183" s="256"/>
      <c r="R183" s="256"/>
      <c r="S183" s="256"/>
      <c r="T183" s="25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8" t="s">
        <v>164</v>
      </c>
      <c r="AU183" s="258" t="s">
        <v>84</v>
      </c>
      <c r="AV183" s="13" t="s">
        <v>86</v>
      </c>
      <c r="AW183" s="13" t="s">
        <v>33</v>
      </c>
      <c r="AX183" s="13" t="s">
        <v>77</v>
      </c>
      <c r="AY183" s="258" t="s">
        <v>155</v>
      </c>
    </row>
    <row r="184" s="14" customFormat="1">
      <c r="A184" s="14"/>
      <c r="B184" s="259"/>
      <c r="C184" s="260"/>
      <c r="D184" s="233" t="s">
        <v>164</v>
      </c>
      <c r="E184" s="261" t="s">
        <v>1</v>
      </c>
      <c r="F184" s="262" t="s">
        <v>243</v>
      </c>
      <c r="G184" s="260"/>
      <c r="H184" s="263">
        <v>168.845</v>
      </c>
      <c r="I184" s="264"/>
      <c r="J184" s="260"/>
      <c r="K184" s="260"/>
      <c r="L184" s="265"/>
      <c r="M184" s="266"/>
      <c r="N184" s="267"/>
      <c r="O184" s="267"/>
      <c r="P184" s="267"/>
      <c r="Q184" s="267"/>
      <c r="R184" s="267"/>
      <c r="S184" s="267"/>
      <c r="T184" s="268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9" t="s">
        <v>164</v>
      </c>
      <c r="AU184" s="269" t="s">
        <v>84</v>
      </c>
      <c r="AV184" s="14" t="s">
        <v>161</v>
      </c>
      <c r="AW184" s="14" t="s">
        <v>33</v>
      </c>
      <c r="AX184" s="14" t="s">
        <v>84</v>
      </c>
      <c r="AY184" s="269" t="s">
        <v>155</v>
      </c>
    </row>
    <row r="185" s="2" customFormat="1" ht="21.75" customHeight="1">
      <c r="A185" s="37"/>
      <c r="B185" s="38"/>
      <c r="C185" s="220" t="s">
        <v>236</v>
      </c>
      <c r="D185" s="220" t="s">
        <v>156</v>
      </c>
      <c r="E185" s="221" t="s">
        <v>245</v>
      </c>
      <c r="F185" s="222" t="s">
        <v>246</v>
      </c>
      <c r="G185" s="223" t="s">
        <v>215</v>
      </c>
      <c r="H185" s="224">
        <v>166.34999999999999</v>
      </c>
      <c r="I185" s="225"/>
      <c r="J185" s="226">
        <f>ROUND(I185*H185,2)</f>
        <v>0</v>
      </c>
      <c r="K185" s="222" t="s">
        <v>160</v>
      </c>
      <c r="L185" s="43"/>
      <c r="M185" s="227" t="s">
        <v>1</v>
      </c>
      <c r="N185" s="228" t="s">
        <v>44</v>
      </c>
      <c r="O185" s="91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1" t="s">
        <v>161</v>
      </c>
      <c r="AT185" s="231" t="s">
        <v>156</v>
      </c>
      <c r="AU185" s="231" t="s">
        <v>84</v>
      </c>
      <c r="AY185" s="16" t="s">
        <v>155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6" t="s">
        <v>161</v>
      </c>
      <c r="BK185" s="232">
        <f>ROUND(I185*H185,2)</f>
        <v>0</v>
      </c>
      <c r="BL185" s="16" t="s">
        <v>161</v>
      </c>
      <c r="BM185" s="231" t="s">
        <v>600</v>
      </c>
    </row>
    <row r="186" s="2" customFormat="1">
      <c r="A186" s="37"/>
      <c r="B186" s="38"/>
      <c r="C186" s="39"/>
      <c r="D186" s="233" t="s">
        <v>163</v>
      </c>
      <c r="E186" s="39"/>
      <c r="F186" s="234" t="s">
        <v>246</v>
      </c>
      <c r="G186" s="39"/>
      <c r="H186" s="39"/>
      <c r="I186" s="235"/>
      <c r="J186" s="39"/>
      <c r="K186" s="39"/>
      <c r="L186" s="43"/>
      <c r="M186" s="236"/>
      <c r="N186" s="237"/>
      <c r="O186" s="91"/>
      <c r="P186" s="91"/>
      <c r="Q186" s="91"/>
      <c r="R186" s="91"/>
      <c r="S186" s="91"/>
      <c r="T186" s="92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163</v>
      </c>
      <c r="AU186" s="16" t="s">
        <v>84</v>
      </c>
    </row>
    <row r="187" s="2" customFormat="1" ht="16.5" customHeight="1">
      <c r="A187" s="37"/>
      <c r="B187" s="38"/>
      <c r="C187" s="220" t="s">
        <v>244</v>
      </c>
      <c r="D187" s="220" t="s">
        <v>156</v>
      </c>
      <c r="E187" s="221" t="s">
        <v>249</v>
      </c>
      <c r="F187" s="222" t="s">
        <v>250</v>
      </c>
      <c r="G187" s="223" t="s">
        <v>234</v>
      </c>
      <c r="H187" s="224">
        <v>38</v>
      </c>
      <c r="I187" s="225"/>
      <c r="J187" s="226">
        <f>ROUND(I187*H187,2)</f>
        <v>0</v>
      </c>
      <c r="K187" s="222" t="s">
        <v>1</v>
      </c>
      <c r="L187" s="43"/>
      <c r="M187" s="227" t="s">
        <v>1</v>
      </c>
      <c r="N187" s="228" t="s">
        <v>44</v>
      </c>
      <c r="O187" s="91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1" t="s">
        <v>161</v>
      </c>
      <c r="AT187" s="231" t="s">
        <v>156</v>
      </c>
      <c r="AU187" s="231" t="s">
        <v>84</v>
      </c>
      <c r="AY187" s="16" t="s">
        <v>155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6" t="s">
        <v>161</v>
      </c>
      <c r="BK187" s="232">
        <f>ROUND(I187*H187,2)</f>
        <v>0</v>
      </c>
      <c r="BL187" s="16" t="s">
        <v>161</v>
      </c>
      <c r="BM187" s="231" t="s">
        <v>601</v>
      </c>
    </row>
    <row r="188" s="2" customFormat="1">
      <c r="A188" s="37"/>
      <c r="B188" s="38"/>
      <c r="C188" s="39"/>
      <c r="D188" s="233" t="s">
        <v>163</v>
      </c>
      <c r="E188" s="39"/>
      <c r="F188" s="234" t="s">
        <v>250</v>
      </c>
      <c r="G188" s="39"/>
      <c r="H188" s="39"/>
      <c r="I188" s="235"/>
      <c r="J188" s="39"/>
      <c r="K188" s="39"/>
      <c r="L188" s="43"/>
      <c r="M188" s="236"/>
      <c r="N188" s="237"/>
      <c r="O188" s="91"/>
      <c r="P188" s="91"/>
      <c r="Q188" s="91"/>
      <c r="R188" s="91"/>
      <c r="S188" s="91"/>
      <c r="T188" s="92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163</v>
      </c>
      <c r="AU188" s="16" t="s">
        <v>84</v>
      </c>
    </row>
    <row r="189" s="2" customFormat="1" ht="16.5" customHeight="1">
      <c r="A189" s="37"/>
      <c r="B189" s="38"/>
      <c r="C189" s="220" t="s">
        <v>248</v>
      </c>
      <c r="D189" s="220" t="s">
        <v>156</v>
      </c>
      <c r="E189" s="221" t="s">
        <v>253</v>
      </c>
      <c r="F189" s="222" t="s">
        <v>254</v>
      </c>
      <c r="G189" s="223" t="s">
        <v>215</v>
      </c>
      <c r="H189" s="224">
        <v>182.34999999999999</v>
      </c>
      <c r="I189" s="225"/>
      <c r="J189" s="226">
        <f>ROUND(I189*H189,2)</f>
        <v>0</v>
      </c>
      <c r="K189" s="222" t="s">
        <v>160</v>
      </c>
      <c r="L189" s="43"/>
      <c r="M189" s="227" t="s">
        <v>1</v>
      </c>
      <c r="N189" s="228" t="s">
        <v>44</v>
      </c>
      <c r="O189" s="91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1" t="s">
        <v>161</v>
      </c>
      <c r="AT189" s="231" t="s">
        <v>156</v>
      </c>
      <c r="AU189" s="231" t="s">
        <v>84</v>
      </c>
      <c r="AY189" s="16" t="s">
        <v>155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6" t="s">
        <v>161</v>
      </c>
      <c r="BK189" s="232">
        <f>ROUND(I189*H189,2)</f>
        <v>0</v>
      </c>
      <c r="BL189" s="16" t="s">
        <v>161</v>
      </c>
      <c r="BM189" s="231" t="s">
        <v>602</v>
      </c>
    </row>
    <row r="190" s="2" customFormat="1">
      <c r="A190" s="37"/>
      <c r="B190" s="38"/>
      <c r="C190" s="39"/>
      <c r="D190" s="233" t="s">
        <v>163</v>
      </c>
      <c r="E190" s="39"/>
      <c r="F190" s="234" t="s">
        <v>254</v>
      </c>
      <c r="G190" s="39"/>
      <c r="H190" s="39"/>
      <c r="I190" s="235"/>
      <c r="J190" s="39"/>
      <c r="K190" s="39"/>
      <c r="L190" s="43"/>
      <c r="M190" s="236"/>
      <c r="N190" s="237"/>
      <c r="O190" s="91"/>
      <c r="P190" s="91"/>
      <c r="Q190" s="91"/>
      <c r="R190" s="91"/>
      <c r="S190" s="91"/>
      <c r="T190" s="92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163</v>
      </c>
      <c r="AU190" s="16" t="s">
        <v>84</v>
      </c>
    </row>
    <row r="191" s="13" customFormat="1">
      <c r="A191" s="13"/>
      <c r="B191" s="248"/>
      <c r="C191" s="249"/>
      <c r="D191" s="233" t="s">
        <v>164</v>
      </c>
      <c r="E191" s="250" t="s">
        <v>1</v>
      </c>
      <c r="F191" s="251" t="s">
        <v>603</v>
      </c>
      <c r="G191" s="249"/>
      <c r="H191" s="252">
        <v>182.34999999999999</v>
      </c>
      <c r="I191" s="253"/>
      <c r="J191" s="249"/>
      <c r="K191" s="249"/>
      <c r="L191" s="254"/>
      <c r="M191" s="255"/>
      <c r="N191" s="256"/>
      <c r="O191" s="256"/>
      <c r="P191" s="256"/>
      <c r="Q191" s="256"/>
      <c r="R191" s="256"/>
      <c r="S191" s="256"/>
      <c r="T191" s="25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8" t="s">
        <v>164</v>
      </c>
      <c r="AU191" s="258" t="s">
        <v>84</v>
      </c>
      <c r="AV191" s="13" t="s">
        <v>86</v>
      </c>
      <c r="AW191" s="13" t="s">
        <v>33</v>
      </c>
      <c r="AX191" s="13" t="s">
        <v>84</v>
      </c>
      <c r="AY191" s="258" t="s">
        <v>155</v>
      </c>
    </row>
    <row r="192" s="2" customFormat="1" ht="16.5" customHeight="1">
      <c r="A192" s="37"/>
      <c r="B192" s="38"/>
      <c r="C192" s="220" t="s">
        <v>252</v>
      </c>
      <c r="D192" s="220" t="s">
        <v>156</v>
      </c>
      <c r="E192" s="221" t="s">
        <v>258</v>
      </c>
      <c r="F192" s="222" t="s">
        <v>259</v>
      </c>
      <c r="G192" s="223" t="s">
        <v>215</v>
      </c>
      <c r="H192" s="224">
        <v>167.34999999999999</v>
      </c>
      <c r="I192" s="225"/>
      <c r="J192" s="226">
        <f>ROUND(I192*H192,2)</f>
        <v>0</v>
      </c>
      <c r="K192" s="222" t="s">
        <v>160</v>
      </c>
      <c r="L192" s="43"/>
      <c r="M192" s="227" t="s">
        <v>1</v>
      </c>
      <c r="N192" s="228" t="s">
        <v>44</v>
      </c>
      <c r="O192" s="91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1" t="s">
        <v>161</v>
      </c>
      <c r="AT192" s="231" t="s">
        <v>156</v>
      </c>
      <c r="AU192" s="231" t="s">
        <v>84</v>
      </c>
      <c r="AY192" s="16" t="s">
        <v>155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6" t="s">
        <v>161</v>
      </c>
      <c r="BK192" s="232">
        <f>ROUND(I192*H192,2)</f>
        <v>0</v>
      </c>
      <c r="BL192" s="16" t="s">
        <v>161</v>
      </c>
      <c r="BM192" s="231" t="s">
        <v>604</v>
      </c>
    </row>
    <row r="193" s="2" customFormat="1">
      <c r="A193" s="37"/>
      <c r="B193" s="38"/>
      <c r="C193" s="39"/>
      <c r="D193" s="233" t="s">
        <v>163</v>
      </c>
      <c r="E193" s="39"/>
      <c r="F193" s="234" t="s">
        <v>259</v>
      </c>
      <c r="G193" s="39"/>
      <c r="H193" s="39"/>
      <c r="I193" s="235"/>
      <c r="J193" s="39"/>
      <c r="K193" s="39"/>
      <c r="L193" s="43"/>
      <c r="M193" s="236"/>
      <c r="N193" s="237"/>
      <c r="O193" s="91"/>
      <c r="P193" s="91"/>
      <c r="Q193" s="91"/>
      <c r="R193" s="91"/>
      <c r="S193" s="91"/>
      <c r="T193" s="92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163</v>
      </c>
      <c r="AU193" s="16" t="s">
        <v>84</v>
      </c>
    </row>
    <row r="194" s="13" customFormat="1">
      <c r="A194" s="13"/>
      <c r="B194" s="248"/>
      <c r="C194" s="249"/>
      <c r="D194" s="233" t="s">
        <v>164</v>
      </c>
      <c r="E194" s="250" t="s">
        <v>1</v>
      </c>
      <c r="F194" s="251" t="s">
        <v>605</v>
      </c>
      <c r="G194" s="249"/>
      <c r="H194" s="252">
        <v>167.34999999999999</v>
      </c>
      <c r="I194" s="253"/>
      <c r="J194" s="249"/>
      <c r="K194" s="249"/>
      <c r="L194" s="254"/>
      <c r="M194" s="255"/>
      <c r="N194" s="256"/>
      <c r="O194" s="256"/>
      <c r="P194" s="256"/>
      <c r="Q194" s="256"/>
      <c r="R194" s="256"/>
      <c r="S194" s="256"/>
      <c r="T194" s="25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8" t="s">
        <v>164</v>
      </c>
      <c r="AU194" s="258" t="s">
        <v>84</v>
      </c>
      <c r="AV194" s="13" t="s">
        <v>86</v>
      </c>
      <c r="AW194" s="13" t="s">
        <v>33</v>
      </c>
      <c r="AX194" s="13" t="s">
        <v>84</v>
      </c>
      <c r="AY194" s="258" t="s">
        <v>155</v>
      </c>
    </row>
    <row r="195" s="2" customFormat="1" ht="16.5" customHeight="1">
      <c r="A195" s="37"/>
      <c r="B195" s="38"/>
      <c r="C195" s="220" t="s">
        <v>257</v>
      </c>
      <c r="D195" s="220" t="s">
        <v>156</v>
      </c>
      <c r="E195" s="221" t="s">
        <v>262</v>
      </c>
      <c r="F195" s="222" t="s">
        <v>263</v>
      </c>
      <c r="G195" s="223" t="s">
        <v>215</v>
      </c>
      <c r="H195" s="224">
        <v>166.34999999999999</v>
      </c>
      <c r="I195" s="225"/>
      <c r="J195" s="226">
        <f>ROUND(I195*H195,2)</f>
        <v>0</v>
      </c>
      <c r="K195" s="222" t="s">
        <v>160</v>
      </c>
      <c r="L195" s="43"/>
      <c r="M195" s="227" t="s">
        <v>1</v>
      </c>
      <c r="N195" s="228" t="s">
        <v>44</v>
      </c>
      <c r="O195" s="91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1" t="s">
        <v>161</v>
      </c>
      <c r="AT195" s="231" t="s">
        <v>156</v>
      </c>
      <c r="AU195" s="231" t="s">
        <v>84</v>
      </c>
      <c r="AY195" s="16" t="s">
        <v>155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6" t="s">
        <v>161</v>
      </c>
      <c r="BK195" s="232">
        <f>ROUND(I195*H195,2)</f>
        <v>0</v>
      </c>
      <c r="BL195" s="16" t="s">
        <v>161</v>
      </c>
      <c r="BM195" s="231" t="s">
        <v>606</v>
      </c>
    </row>
    <row r="196" s="2" customFormat="1">
      <c r="A196" s="37"/>
      <c r="B196" s="38"/>
      <c r="C196" s="39"/>
      <c r="D196" s="233" t="s">
        <v>163</v>
      </c>
      <c r="E196" s="39"/>
      <c r="F196" s="234" t="s">
        <v>263</v>
      </c>
      <c r="G196" s="39"/>
      <c r="H196" s="39"/>
      <c r="I196" s="235"/>
      <c r="J196" s="39"/>
      <c r="K196" s="39"/>
      <c r="L196" s="43"/>
      <c r="M196" s="236"/>
      <c r="N196" s="237"/>
      <c r="O196" s="91"/>
      <c r="P196" s="91"/>
      <c r="Q196" s="91"/>
      <c r="R196" s="91"/>
      <c r="S196" s="91"/>
      <c r="T196" s="92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163</v>
      </c>
      <c r="AU196" s="16" t="s">
        <v>84</v>
      </c>
    </row>
    <row r="197" s="2" customFormat="1" ht="21.75" customHeight="1">
      <c r="A197" s="37"/>
      <c r="B197" s="38"/>
      <c r="C197" s="220" t="s">
        <v>7</v>
      </c>
      <c r="D197" s="220" t="s">
        <v>156</v>
      </c>
      <c r="E197" s="221" t="s">
        <v>266</v>
      </c>
      <c r="F197" s="222" t="s">
        <v>267</v>
      </c>
      <c r="G197" s="223" t="s">
        <v>215</v>
      </c>
      <c r="H197" s="224">
        <v>166.34999999999999</v>
      </c>
      <c r="I197" s="225"/>
      <c r="J197" s="226">
        <f>ROUND(I197*H197,2)</f>
        <v>0</v>
      </c>
      <c r="K197" s="222" t="s">
        <v>160</v>
      </c>
      <c r="L197" s="43"/>
      <c r="M197" s="227" t="s">
        <v>1</v>
      </c>
      <c r="N197" s="228" t="s">
        <v>44</v>
      </c>
      <c r="O197" s="91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1" t="s">
        <v>161</v>
      </c>
      <c r="AT197" s="231" t="s">
        <v>156</v>
      </c>
      <c r="AU197" s="231" t="s">
        <v>84</v>
      </c>
      <c r="AY197" s="16" t="s">
        <v>155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6" t="s">
        <v>161</v>
      </c>
      <c r="BK197" s="232">
        <f>ROUND(I197*H197,2)</f>
        <v>0</v>
      </c>
      <c r="BL197" s="16" t="s">
        <v>161</v>
      </c>
      <c r="BM197" s="231" t="s">
        <v>607</v>
      </c>
    </row>
    <row r="198" s="2" customFormat="1">
      <c r="A198" s="37"/>
      <c r="B198" s="38"/>
      <c r="C198" s="39"/>
      <c r="D198" s="233" t="s">
        <v>163</v>
      </c>
      <c r="E198" s="39"/>
      <c r="F198" s="234" t="s">
        <v>267</v>
      </c>
      <c r="G198" s="39"/>
      <c r="H198" s="39"/>
      <c r="I198" s="235"/>
      <c r="J198" s="39"/>
      <c r="K198" s="39"/>
      <c r="L198" s="43"/>
      <c r="M198" s="236"/>
      <c r="N198" s="237"/>
      <c r="O198" s="91"/>
      <c r="P198" s="91"/>
      <c r="Q198" s="91"/>
      <c r="R198" s="91"/>
      <c r="S198" s="91"/>
      <c r="T198" s="92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163</v>
      </c>
      <c r="AU198" s="16" t="s">
        <v>84</v>
      </c>
    </row>
    <row r="199" s="2" customFormat="1" ht="16.5" customHeight="1">
      <c r="A199" s="37"/>
      <c r="B199" s="38"/>
      <c r="C199" s="220" t="s">
        <v>265</v>
      </c>
      <c r="D199" s="220" t="s">
        <v>156</v>
      </c>
      <c r="E199" s="221" t="s">
        <v>274</v>
      </c>
      <c r="F199" s="222" t="s">
        <v>275</v>
      </c>
      <c r="G199" s="223" t="s">
        <v>234</v>
      </c>
      <c r="H199" s="224">
        <v>1</v>
      </c>
      <c r="I199" s="225"/>
      <c r="J199" s="226">
        <f>ROUND(I199*H199,2)</f>
        <v>0</v>
      </c>
      <c r="K199" s="222" t="s">
        <v>1</v>
      </c>
      <c r="L199" s="43"/>
      <c r="M199" s="227" t="s">
        <v>1</v>
      </c>
      <c r="N199" s="228" t="s">
        <v>44</v>
      </c>
      <c r="O199" s="91"/>
      <c r="P199" s="229">
        <f>O199*H199</f>
        <v>0</v>
      </c>
      <c r="Q199" s="229">
        <v>0</v>
      </c>
      <c r="R199" s="229">
        <f>Q199*H199</f>
        <v>0</v>
      </c>
      <c r="S199" s="229">
        <v>0</v>
      </c>
      <c r="T199" s="230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1" t="s">
        <v>161</v>
      </c>
      <c r="AT199" s="231" t="s">
        <v>156</v>
      </c>
      <c r="AU199" s="231" t="s">
        <v>84</v>
      </c>
      <c r="AY199" s="16" t="s">
        <v>155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6" t="s">
        <v>161</v>
      </c>
      <c r="BK199" s="232">
        <f>ROUND(I199*H199,2)</f>
        <v>0</v>
      </c>
      <c r="BL199" s="16" t="s">
        <v>161</v>
      </c>
      <c r="BM199" s="231" t="s">
        <v>608</v>
      </c>
    </row>
    <row r="200" s="2" customFormat="1">
      <c r="A200" s="37"/>
      <c r="B200" s="38"/>
      <c r="C200" s="39"/>
      <c r="D200" s="233" t="s">
        <v>163</v>
      </c>
      <c r="E200" s="39"/>
      <c r="F200" s="234" t="s">
        <v>275</v>
      </c>
      <c r="G200" s="39"/>
      <c r="H200" s="39"/>
      <c r="I200" s="235"/>
      <c r="J200" s="39"/>
      <c r="K200" s="39"/>
      <c r="L200" s="43"/>
      <c r="M200" s="236"/>
      <c r="N200" s="237"/>
      <c r="O200" s="91"/>
      <c r="P200" s="91"/>
      <c r="Q200" s="91"/>
      <c r="R200" s="91"/>
      <c r="S200" s="91"/>
      <c r="T200" s="92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163</v>
      </c>
      <c r="AU200" s="16" t="s">
        <v>84</v>
      </c>
    </row>
    <row r="201" s="2" customFormat="1" ht="16.5" customHeight="1">
      <c r="A201" s="37"/>
      <c r="B201" s="38"/>
      <c r="C201" s="220" t="s">
        <v>269</v>
      </c>
      <c r="D201" s="220" t="s">
        <v>156</v>
      </c>
      <c r="E201" s="221" t="s">
        <v>278</v>
      </c>
      <c r="F201" s="222" t="s">
        <v>279</v>
      </c>
      <c r="G201" s="223" t="s">
        <v>234</v>
      </c>
      <c r="H201" s="224">
        <v>2</v>
      </c>
      <c r="I201" s="225"/>
      <c r="J201" s="226">
        <f>ROUND(I201*H201,2)</f>
        <v>0</v>
      </c>
      <c r="K201" s="222" t="s">
        <v>1</v>
      </c>
      <c r="L201" s="43"/>
      <c r="M201" s="227" t="s">
        <v>1</v>
      </c>
      <c r="N201" s="228" t="s">
        <v>44</v>
      </c>
      <c r="O201" s="91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1" t="s">
        <v>161</v>
      </c>
      <c r="AT201" s="231" t="s">
        <v>156</v>
      </c>
      <c r="AU201" s="231" t="s">
        <v>84</v>
      </c>
      <c r="AY201" s="16" t="s">
        <v>155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6" t="s">
        <v>161</v>
      </c>
      <c r="BK201" s="232">
        <f>ROUND(I201*H201,2)</f>
        <v>0</v>
      </c>
      <c r="BL201" s="16" t="s">
        <v>161</v>
      </c>
      <c r="BM201" s="231" t="s">
        <v>609</v>
      </c>
    </row>
    <row r="202" s="2" customFormat="1">
      <c r="A202" s="37"/>
      <c r="B202" s="38"/>
      <c r="C202" s="39"/>
      <c r="D202" s="233" t="s">
        <v>163</v>
      </c>
      <c r="E202" s="39"/>
      <c r="F202" s="234" t="s">
        <v>279</v>
      </c>
      <c r="G202" s="39"/>
      <c r="H202" s="39"/>
      <c r="I202" s="235"/>
      <c r="J202" s="39"/>
      <c r="K202" s="39"/>
      <c r="L202" s="43"/>
      <c r="M202" s="236"/>
      <c r="N202" s="237"/>
      <c r="O202" s="91"/>
      <c r="P202" s="91"/>
      <c r="Q202" s="91"/>
      <c r="R202" s="91"/>
      <c r="S202" s="91"/>
      <c r="T202" s="92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163</v>
      </c>
      <c r="AU202" s="16" t="s">
        <v>84</v>
      </c>
    </row>
    <row r="203" s="2" customFormat="1" ht="16.5" customHeight="1">
      <c r="A203" s="37"/>
      <c r="B203" s="38"/>
      <c r="C203" s="220" t="s">
        <v>273</v>
      </c>
      <c r="D203" s="220" t="s">
        <v>156</v>
      </c>
      <c r="E203" s="221" t="s">
        <v>282</v>
      </c>
      <c r="F203" s="222" t="s">
        <v>283</v>
      </c>
      <c r="G203" s="223" t="s">
        <v>234</v>
      </c>
      <c r="H203" s="224">
        <v>3</v>
      </c>
      <c r="I203" s="225"/>
      <c r="J203" s="226">
        <f>ROUND(I203*H203,2)</f>
        <v>0</v>
      </c>
      <c r="K203" s="222" t="s">
        <v>1</v>
      </c>
      <c r="L203" s="43"/>
      <c r="M203" s="227" t="s">
        <v>1</v>
      </c>
      <c r="N203" s="228" t="s">
        <v>44</v>
      </c>
      <c r="O203" s="91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1" t="s">
        <v>161</v>
      </c>
      <c r="AT203" s="231" t="s">
        <v>156</v>
      </c>
      <c r="AU203" s="231" t="s">
        <v>84</v>
      </c>
      <c r="AY203" s="16" t="s">
        <v>155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6" t="s">
        <v>161</v>
      </c>
      <c r="BK203" s="232">
        <f>ROUND(I203*H203,2)</f>
        <v>0</v>
      </c>
      <c r="BL203" s="16" t="s">
        <v>161</v>
      </c>
      <c r="BM203" s="231" t="s">
        <v>610</v>
      </c>
    </row>
    <row r="204" s="2" customFormat="1">
      <c r="A204" s="37"/>
      <c r="B204" s="38"/>
      <c r="C204" s="39"/>
      <c r="D204" s="233" t="s">
        <v>163</v>
      </c>
      <c r="E204" s="39"/>
      <c r="F204" s="234" t="s">
        <v>283</v>
      </c>
      <c r="G204" s="39"/>
      <c r="H204" s="39"/>
      <c r="I204" s="235"/>
      <c r="J204" s="39"/>
      <c r="K204" s="39"/>
      <c r="L204" s="43"/>
      <c r="M204" s="236"/>
      <c r="N204" s="237"/>
      <c r="O204" s="91"/>
      <c r="P204" s="91"/>
      <c r="Q204" s="91"/>
      <c r="R204" s="91"/>
      <c r="S204" s="91"/>
      <c r="T204" s="92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163</v>
      </c>
      <c r="AU204" s="16" t="s">
        <v>84</v>
      </c>
    </row>
    <row r="205" s="2" customFormat="1" ht="16.5" customHeight="1">
      <c r="A205" s="37"/>
      <c r="B205" s="38"/>
      <c r="C205" s="220" t="s">
        <v>277</v>
      </c>
      <c r="D205" s="220" t="s">
        <v>156</v>
      </c>
      <c r="E205" s="221" t="s">
        <v>286</v>
      </c>
      <c r="F205" s="222" t="s">
        <v>287</v>
      </c>
      <c r="G205" s="223" t="s">
        <v>234</v>
      </c>
      <c r="H205" s="224">
        <v>1</v>
      </c>
      <c r="I205" s="225"/>
      <c r="J205" s="226">
        <f>ROUND(I205*H205,2)</f>
        <v>0</v>
      </c>
      <c r="K205" s="222" t="s">
        <v>1</v>
      </c>
      <c r="L205" s="43"/>
      <c r="M205" s="227" t="s">
        <v>1</v>
      </c>
      <c r="N205" s="228" t="s">
        <v>44</v>
      </c>
      <c r="O205" s="91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1" t="s">
        <v>161</v>
      </c>
      <c r="AT205" s="231" t="s">
        <v>156</v>
      </c>
      <c r="AU205" s="231" t="s">
        <v>84</v>
      </c>
      <c r="AY205" s="16" t="s">
        <v>155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6" t="s">
        <v>161</v>
      </c>
      <c r="BK205" s="232">
        <f>ROUND(I205*H205,2)</f>
        <v>0</v>
      </c>
      <c r="BL205" s="16" t="s">
        <v>161</v>
      </c>
      <c r="BM205" s="231" t="s">
        <v>611</v>
      </c>
    </row>
    <row r="206" s="2" customFormat="1">
      <c r="A206" s="37"/>
      <c r="B206" s="38"/>
      <c r="C206" s="39"/>
      <c r="D206" s="233" t="s">
        <v>163</v>
      </c>
      <c r="E206" s="39"/>
      <c r="F206" s="234" t="s">
        <v>287</v>
      </c>
      <c r="G206" s="39"/>
      <c r="H206" s="39"/>
      <c r="I206" s="235"/>
      <c r="J206" s="39"/>
      <c r="K206" s="39"/>
      <c r="L206" s="43"/>
      <c r="M206" s="236"/>
      <c r="N206" s="237"/>
      <c r="O206" s="91"/>
      <c r="P206" s="91"/>
      <c r="Q206" s="91"/>
      <c r="R206" s="91"/>
      <c r="S206" s="91"/>
      <c r="T206" s="92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163</v>
      </c>
      <c r="AU206" s="16" t="s">
        <v>84</v>
      </c>
    </row>
    <row r="207" s="2" customFormat="1" ht="16.5" customHeight="1">
      <c r="A207" s="37"/>
      <c r="B207" s="38"/>
      <c r="C207" s="220" t="s">
        <v>281</v>
      </c>
      <c r="D207" s="220" t="s">
        <v>156</v>
      </c>
      <c r="E207" s="221" t="s">
        <v>298</v>
      </c>
      <c r="F207" s="222" t="s">
        <v>299</v>
      </c>
      <c r="G207" s="223" t="s">
        <v>234</v>
      </c>
      <c r="H207" s="224">
        <v>4</v>
      </c>
      <c r="I207" s="225"/>
      <c r="J207" s="226">
        <f>ROUND(I207*H207,2)</f>
        <v>0</v>
      </c>
      <c r="K207" s="222" t="s">
        <v>1</v>
      </c>
      <c r="L207" s="43"/>
      <c r="M207" s="227" t="s">
        <v>1</v>
      </c>
      <c r="N207" s="228" t="s">
        <v>44</v>
      </c>
      <c r="O207" s="91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1" t="s">
        <v>161</v>
      </c>
      <c r="AT207" s="231" t="s">
        <v>156</v>
      </c>
      <c r="AU207" s="231" t="s">
        <v>84</v>
      </c>
      <c r="AY207" s="16" t="s">
        <v>155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6" t="s">
        <v>161</v>
      </c>
      <c r="BK207" s="232">
        <f>ROUND(I207*H207,2)</f>
        <v>0</v>
      </c>
      <c r="BL207" s="16" t="s">
        <v>161</v>
      </c>
      <c r="BM207" s="231" t="s">
        <v>612</v>
      </c>
    </row>
    <row r="208" s="2" customFormat="1">
      <c r="A208" s="37"/>
      <c r="B208" s="38"/>
      <c r="C208" s="39"/>
      <c r="D208" s="233" t="s">
        <v>163</v>
      </c>
      <c r="E208" s="39"/>
      <c r="F208" s="234" t="s">
        <v>299</v>
      </c>
      <c r="G208" s="39"/>
      <c r="H208" s="39"/>
      <c r="I208" s="235"/>
      <c r="J208" s="39"/>
      <c r="K208" s="39"/>
      <c r="L208" s="43"/>
      <c r="M208" s="236"/>
      <c r="N208" s="237"/>
      <c r="O208" s="91"/>
      <c r="P208" s="91"/>
      <c r="Q208" s="91"/>
      <c r="R208" s="91"/>
      <c r="S208" s="91"/>
      <c r="T208" s="92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163</v>
      </c>
      <c r="AU208" s="16" t="s">
        <v>84</v>
      </c>
    </row>
    <row r="209" s="2" customFormat="1" ht="16.5" customHeight="1">
      <c r="A209" s="37"/>
      <c r="B209" s="38"/>
      <c r="C209" s="220" t="s">
        <v>285</v>
      </c>
      <c r="D209" s="220" t="s">
        <v>156</v>
      </c>
      <c r="E209" s="221" t="s">
        <v>613</v>
      </c>
      <c r="F209" s="222" t="s">
        <v>614</v>
      </c>
      <c r="G209" s="223" t="s">
        <v>234</v>
      </c>
      <c r="H209" s="224">
        <v>1</v>
      </c>
      <c r="I209" s="225"/>
      <c r="J209" s="226">
        <f>ROUND(I209*H209,2)</f>
        <v>0</v>
      </c>
      <c r="K209" s="222" t="s">
        <v>1</v>
      </c>
      <c r="L209" s="43"/>
      <c r="M209" s="227" t="s">
        <v>1</v>
      </c>
      <c r="N209" s="228" t="s">
        <v>44</v>
      </c>
      <c r="O209" s="91"/>
      <c r="P209" s="229">
        <f>O209*H209</f>
        <v>0</v>
      </c>
      <c r="Q209" s="229">
        <v>0</v>
      </c>
      <c r="R209" s="229">
        <f>Q209*H209</f>
        <v>0</v>
      </c>
      <c r="S209" s="229">
        <v>0</v>
      </c>
      <c r="T209" s="230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1" t="s">
        <v>161</v>
      </c>
      <c r="AT209" s="231" t="s">
        <v>156</v>
      </c>
      <c r="AU209" s="231" t="s">
        <v>84</v>
      </c>
      <c r="AY209" s="16" t="s">
        <v>155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6" t="s">
        <v>161</v>
      </c>
      <c r="BK209" s="232">
        <f>ROUND(I209*H209,2)</f>
        <v>0</v>
      </c>
      <c r="BL209" s="16" t="s">
        <v>161</v>
      </c>
      <c r="BM209" s="231" t="s">
        <v>615</v>
      </c>
    </row>
    <row r="210" s="2" customFormat="1">
      <c r="A210" s="37"/>
      <c r="B210" s="38"/>
      <c r="C210" s="39"/>
      <c r="D210" s="233" t="s">
        <v>163</v>
      </c>
      <c r="E210" s="39"/>
      <c r="F210" s="234" t="s">
        <v>614</v>
      </c>
      <c r="G210" s="39"/>
      <c r="H210" s="39"/>
      <c r="I210" s="235"/>
      <c r="J210" s="39"/>
      <c r="K210" s="39"/>
      <c r="L210" s="43"/>
      <c r="M210" s="236"/>
      <c r="N210" s="237"/>
      <c r="O210" s="91"/>
      <c r="P210" s="91"/>
      <c r="Q210" s="91"/>
      <c r="R210" s="91"/>
      <c r="S210" s="91"/>
      <c r="T210" s="92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163</v>
      </c>
      <c r="AU210" s="16" t="s">
        <v>84</v>
      </c>
    </row>
    <row r="211" s="2" customFormat="1" ht="16.5" customHeight="1">
      <c r="A211" s="37"/>
      <c r="B211" s="38"/>
      <c r="C211" s="220" t="s">
        <v>289</v>
      </c>
      <c r="D211" s="220" t="s">
        <v>156</v>
      </c>
      <c r="E211" s="221" t="s">
        <v>616</v>
      </c>
      <c r="F211" s="222" t="s">
        <v>617</v>
      </c>
      <c r="G211" s="223" t="s">
        <v>234</v>
      </c>
      <c r="H211" s="224">
        <v>1</v>
      </c>
      <c r="I211" s="225"/>
      <c r="J211" s="226">
        <f>ROUND(I211*H211,2)</f>
        <v>0</v>
      </c>
      <c r="K211" s="222" t="s">
        <v>1</v>
      </c>
      <c r="L211" s="43"/>
      <c r="M211" s="227" t="s">
        <v>1</v>
      </c>
      <c r="N211" s="228" t="s">
        <v>44</v>
      </c>
      <c r="O211" s="91"/>
      <c r="P211" s="229">
        <f>O211*H211</f>
        <v>0</v>
      </c>
      <c r="Q211" s="229">
        <v>0</v>
      </c>
      <c r="R211" s="229">
        <f>Q211*H211</f>
        <v>0</v>
      </c>
      <c r="S211" s="229">
        <v>0</v>
      </c>
      <c r="T211" s="230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1" t="s">
        <v>161</v>
      </c>
      <c r="AT211" s="231" t="s">
        <v>156</v>
      </c>
      <c r="AU211" s="231" t="s">
        <v>84</v>
      </c>
      <c r="AY211" s="16" t="s">
        <v>155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6" t="s">
        <v>161</v>
      </c>
      <c r="BK211" s="232">
        <f>ROUND(I211*H211,2)</f>
        <v>0</v>
      </c>
      <c r="BL211" s="16" t="s">
        <v>161</v>
      </c>
      <c r="BM211" s="231" t="s">
        <v>618</v>
      </c>
    </row>
    <row r="212" s="2" customFormat="1">
      <c r="A212" s="37"/>
      <c r="B212" s="38"/>
      <c r="C212" s="39"/>
      <c r="D212" s="233" t="s">
        <v>163</v>
      </c>
      <c r="E212" s="39"/>
      <c r="F212" s="234" t="s">
        <v>617</v>
      </c>
      <c r="G212" s="39"/>
      <c r="H212" s="39"/>
      <c r="I212" s="235"/>
      <c r="J212" s="39"/>
      <c r="K212" s="39"/>
      <c r="L212" s="43"/>
      <c r="M212" s="236"/>
      <c r="N212" s="237"/>
      <c r="O212" s="91"/>
      <c r="P212" s="91"/>
      <c r="Q212" s="91"/>
      <c r="R212" s="91"/>
      <c r="S212" s="91"/>
      <c r="T212" s="92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163</v>
      </c>
      <c r="AU212" s="16" t="s">
        <v>84</v>
      </c>
    </row>
    <row r="213" s="2" customFormat="1" ht="16.5" customHeight="1">
      <c r="A213" s="37"/>
      <c r="B213" s="38"/>
      <c r="C213" s="220" t="s">
        <v>293</v>
      </c>
      <c r="D213" s="220" t="s">
        <v>156</v>
      </c>
      <c r="E213" s="221" t="s">
        <v>306</v>
      </c>
      <c r="F213" s="222" t="s">
        <v>307</v>
      </c>
      <c r="G213" s="223" t="s">
        <v>234</v>
      </c>
      <c r="H213" s="224">
        <v>1</v>
      </c>
      <c r="I213" s="225"/>
      <c r="J213" s="226">
        <f>ROUND(I213*H213,2)</f>
        <v>0</v>
      </c>
      <c r="K213" s="222" t="s">
        <v>1</v>
      </c>
      <c r="L213" s="43"/>
      <c r="M213" s="227" t="s">
        <v>1</v>
      </c>
      <c r="N213" s="228" t="s">
        <v>44</v>
      </c>
      <c r="O213" s="91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1" t="s">
        <v>161</v>
      </c>
      <c r="AT213" s="231" t="s">
        <v>156</v>
      </c>
      <c r="AU213" s="231" t="s">
        <v>84</v>
      </c>
      <c r="AY213" s="16" t="s">
        <v>155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6" t="s">
        <v>161</v>
      </c>
      <c r="BK213" s="232">
        <f>ROUND(I213*H213,2)</f>
        <v>0</v>
      </c>
      <c r="BL213" s="16" t="s">
        <v>161</v>
      </c>
      <c r="BM213" s="231" t="s">
        <v>619</v>
      </c>
    </row>
    <row r="214" s="2" customFormat="1">
      <c r="A214" s="37"/>
      <c r="B214" s="38"/>
      <c r="C214" s="39"/>
      <c r="D214" s="233" t="s">
        <v>163</v>
      </c>
      <c r="E214" s="39"/>
      <c r="F214" s="234" t="s">
        <v>307</v>
      </c>
      <c r="G214" s="39"/>
      <c r="H214" s="39"/>
      <c r="I214" s="235"/>
      <c r="J214" s="39"/>
      <c r="K214" s="39"/>
      <c r="L214" s="43"/>
      <c r="M214" s="236"/>
      <c r="N214" s="237"/>
      <c r="O214" s="91"/>
      <c r="P214" s="91"/>
      <c r="Q214" s="91"/>
      <c r="R214" s="91"/>
      <c r="S214" s="91"/>
      <c r="T214" s="92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163</v>
      </c>
      <c r="AU214" s="16" t="s">
        <v>84</v>
      </c>
    </row>
    <row r="215" s="2" customFormat="1" ht="16.5" customHeight="1">
      <c r="A215" s="37"/>
      <c r="B215" s="38"/>
      <c r="C215" s="220" t="s">
        <v>297</v>
      </c>
      <c r="D215" s="220" t="s">
        <v>156</v>
      </c>
      <c r="E215" s="221" t="s">
        <v>310</v>
      </c>
      <c r="F215" s="222" t="s">
        <v>311</v>
      </c>
      <c r="G215" s="223" t="s">
        <v>234</v>
      </c>
      <c r="H215" s="224">
        <v>1</v>
      </c>
      <c r="I215" s="225"/>
      <c r="J215" s="226">
        <f>ROUND(I215*H215,2)</f>
        <v>0</v>
      </c>
      <c r="K215" s="222" t="s">
        <v>1</v>
      </c>
      <c r="L215" s="43"/>
      <c r="M215" s="227" t="s">
        <v>1</v>
      </c>
      <c r="N215" s="228" t="s">
        <v>44</v>
      </c>
      <c r="O215" s="91"/>
      <c r="P215" s="229">
        <f>O215*H215</f>
        <v>0</v>
      </c>
      <c r="Q215" s="229">
        <v>0</v>
      </c>
      <c r="R215" s="229">
        <f>Q215*H215</f>
        <v>0</v>
      </c>
      <c r="S215" s="229">
        <v>0</v>
      </c>
      <c r="T215" s="230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1" t="s">
        <v>161</v>
      </c>
      <c r="AT215" s="231" t="s">
        <v>156</v>
      </c>
      <c r="AU215" s="231" t="s">
        <v>84</v>
      </c>
      <c r="AY215" s="16" t="s">
        <v>155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6" t="s">
        <v>161</v>
      </c>
      <c r="BK215" s="232">
        <f>ROUND(I215*H215,2)</f>
        <v>0</v>
      </c>
      <c r="BL215" s="16" t="s">
        <v>161</v>
      </c>
      <c r="BM215" s="231" t="s">
        <v>620</v>
      </c>
    </row>
    <row r="216" s="2" customFormat="1">
      <c r="A216" s="37"/>
      <c r="B216" s="38"/>
      <c r="C216" s="39"/>
      <c r="D216" s="233" t="s">
        <v>163</v>
      </c>
      <c r="E216" s="39"/>
      <c r="F216" s="234" t="s">
        <v>311</v>
      </c>
      <c r="G216" s="39"/>
      <c r="H216" s="39"/>
      <c r="I216" s="235"/>
      <c r="J216" s="39"/>
      <c r="K216" s="39"/>
      <c r="L216" s="43"/>
      <c r="M216" s="236"/>
      <c r="N216" s="237"/>
      <c r="O216" s="91"/>
      <c r="P216" s="91"/>
      <c r="Q216" s="91"/>
      <c r="R216" s="91"/>
      <c r="S216" s="91"/>
      <c r="T216" s="92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163</v>
      </c>
      <c r="AU216" s="16" t="s">
        <v>84</v>
      </c>
    </row>
    <row r="217" s="2" customFormat="1" ht="16.5" customHeight="1">
      <c r="A217" s="37"/>
      <c r="B217" s="38"/>
      <c r="C217" s="220" t="s">
        <v>301</v>
      </c>
      <c r="D217" s="220" t="s">
        <v>156</v>
      </c>
      <c r="E217" s="221" t="s">
        <v>314</v>
      </c>
      <c r="F217" s="222" t="s">
        <v>315</v>
      </c>
      <c r="G217" s="223" t="s">
        <v>234</v>
      </c>
      <c r="H217" s="224">
        <v>2</v>
      </c>
      <c r="I217" s="225"/>
      <c r="J217" s="226">
        <f>ROUND(I217*H217,2)</f>
        <v>0</v>
      </c>
      <c r="K217" s="222" t="s">
        <v>160</v>
      </c>
      <c r="L217" s="43"/>
      <c r="M217" s="227" t="s">
        <v>1</v>
      </c>
      <c r="N217" s="228" t="s">
        <v>44</v>
      </c>
      <c r="O217" s="91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1" t="s">
        <v>161</v>
      </c>
      <c r="AT217" s="231" t="s">
        <v>156</v>
      </c>
      <c r="AU217" s="231" t="s">
        <v>84</v>
      </c>
      <c r="AY217" s="16" t="s">
        <v>155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6" t="s">
        <v>161</v>
      </c>
      <c r="BK217" s="232">
        <f>ROUND(I217*H217,2)</f>
        <v>0</v>
      </c>
      <c r="BL217" s="16" t="s">
        <v>161</v>
      </c>
      <c r="BM217" s="231" t="s">
        <v>621</v>
      </c>
    </row>
    <row r="218" s="2" customFormat="1">
      <c r="A218" s="37"/>
      <c r="B218" s="38"/>
      <c r="C218" s="39"/>
      <c r="D218" s="233" t="s">
        <v>163</v>
      </c>
      <c r="E218" s="39"/>
      <c r="F218" s="234" t="s">
        <v>315</v>
      </c>
      <c r="G218" s="39"/>
      <c r="H218" s="39"/>
      <c r="I218" s="235"/>
      <c r="J218" s="39"/>
      <c r="K218" s="39"/>
      <c r="L218" s="43"/>
      <c r="M218" s="236"/>
      <c r="N218" s="237"/>
      <c r="O218" s="91"/>
      <c r="P218" s="91"/>
      <c r="Q218" s="91"/>
      <c r="R218" s="91"/>
      <c r="S218" s="91"/>
      <c r="T218" s="92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163</v>
      </c>
      <c r="AU218" s="16" t="s">
        <v>84</v>
      </c>
    </row>
    <row r="219" s="2" customFormat="1" ht="21.75" customHeight="1">
      <c r="A219" s="37"/>
      <c r="B219" s="38"/>
      <c r="C219" s="220" t="s">
        <v>305</v>
      </c>
      <c r="D219" s="220" t="s">
        <v>156</v>
      </c>
      <c r="E219" s="221" t="s">
        <v>318</v>
      </c>
      <c r="F219" s="222" t="s">
        <v>319</v>
      </c>
      <c r="G219" s="223" t="s">
        <v>234</v>
      </c>
      <c r="H219" s="224">
        <v>2</v>
      </c>
      <c r="I219" s="225"/>
      <c r="J219" s="226">
        <f>ROUND(I219*H219,2)</f>
        <v>0</v>
      </c>
      <c r="K219" s="222" t="s">
        <v>160</v>
      </c>
      <c r="L219" s="43"/>
      <c r="M219" s="227" t="s">
        <v>1</v>
      </c>
      <c r="N219" s="228" t="s">
        <v>44</v>
      </c>
      <c r="O219" s="91"/>
      <c r="P219" s="229">
        <f>O219*H219</f>
        <v>0</v>
      </c>
      <c r="Q219" s="229">
        <v>0</v>
      </c>
      <c r="R219" s="229">
        <f>Q219*H219</f>
        <v>0</v>
      </c>
      <c r="S219" s="229">
        <v>0</v>
      </c>
      <c r="T219" s="230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1" t="s">
        <v>161</v>
      </c>
      <c r="AT219" s="231" t="s">
        <v>156</v>
      </c>
      <c r="AU219" s="231" t="s">
        <v>84</v>
      </c>
      <c r="AY219" s="16" t="s">
        <v>155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6" t="s">
        <v>161</v>
      </c>
      <c r="BK219" s="232">
        <f>ROUND(I219*H219,2)</f>
        <v>0</v>
      </c>
      <c r="BL219" s="16" t="s">
        <v>161</v>
      </c>
      <c r="BM219" s="231" t="s">
        <v>622</v>
      </c>
    </row>
    <row r="220" s="2" customFormat="1">
      <c r="A220" s="37"/>
      <c r="B220" s="38"/>
      <c r="C220" s="39"/>
      <c r="D220" s="233" t="s">
        <v>163</v>
      </c>
      <c r="E220" s="39"/>
      <c r="F220" s="234" t="s">
        <v>319</v>
      </c>
      <c r="G220" s="39"/>
      <c r="H220" s="39"/>
      <c r="I220" s="235"/>
      <c r="J220" s="39"/>
      <c r="K220" s="39"/>
      <c r="L220" s="43"/>
      <c r="M220" s="236"/>
      <c r="N220" s="237"/>
      <c r="O220" s="91"/>
      <c r="P220" s="91"/>
      <c r="Q220" s="91"/>
      <c r="R220" s="91"/>
      <c r="S220" s="91"/>
      <c r="T220" s="92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163</v>
      </c>
      <c r="AU220" s="16" t="s">
        <v>84</v>
      </c>
    </row>
    <row r="221" s="2" customFormat="1" ht="16.5" customHeight="1">
      <c r="A221" s="37"/>
      <c r="B221" s="38"/>
      <c r="C221" s="220" t="s">
        <v>309</v>
      </c>
      <c r="D221" s="220" t="s">
        <v>156</v>
      </c>
      <c r="E221" s="221" t="s">
        <v>322</v>
      </c>
      <c r="F221" s="222" t="s">
        <v>323</v>
      </c>
      <c r="G221" s="223" t="s">
        <v>234</v>
      </c>
      <c r="H221" s="224">
        <v>7</v>
      </c>
      <c r="I221" s="225"/>
      <c r="J221" s="226">
        <f>ROUND(I221*H221,2)</f>
        <v>0</v>
      </c>
      <c r="K221" s="222" t="s">
        <v>160</v>
      </c>
      <c r="L221" s="43"/>
      <c r="M221" s="227" t="s">
        <v>1</v>
      </c>
      <c r="N221" s="228" t="s">
        <v>44</v>
      </c>
      <c r="O221" s="91"/>
      <c r="P221" s="229">
        <f>O221*H221</f>
        <v>0</v>
      </c>
      <c r="Q221" s="229">
        <v>0</v>
      </c>
      <c r="R221" s="229">
        <f>Q221*H221</f>
        <v>0</v>
      </c>
      <c r="S221" s="229">
        <v>0</v>
      </c>
      <c r="T221" s="230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1" t="s">
        <v>161</v>
      </c>
      <c r="AT221" s="231" t="s">
        <v>156</v>
      </c>
      <c r="AU221" s="231" t="s">
        <v>84</v>
      </c>
      <c r="AY221" s="16" t="s">
        <v>155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6" t="s">
        <v>161</v>
      </c>
      <c r="BK221" s="232">
        <f>ROUND(I221*H221,2)</f>
        <v>0</v>
      </c>
      <c r="BL221" s="16" t="s">
        <v>161</v>
      </c>
      <c r="BM221" s="231" t="s">
        <v>623</v>
      </c>
    </row>
    <row r="222" s="2" customFormat="1">
      <c r="A222" s="37"/>
      <c r="B222" s="38"/>
      <c r="C222" s="39"/>
      <c r="D222" s="233" t="s">
        <v>163</v>
      </c>
      <c r="E222" s="39"/>
      <c r="F222" s="234" t="s">
        <v>323</v>
      </c>
      <c r="G222" s="39"/>
      <c r="H222" s="39"/>
      <c r="I222" s="235"/>
      <c r="J222" s="39"/>
      <c r="K222" s="39"/>
      <c r="L222" s="43"/>
      <c r="M222" s="236"/>
      <c r="N222" s="237"/>
      <c r="O222" s="91"/>
      <c r="P222" s="91"/>
      <c r="Q222" s="91"/>
      <c r="R222" s="91"/>
      <c r="S222" s="91"/>
      <c r="T222" s="92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163</v>
      </c>
      <c r="AU222" s="16" t="s">
        <v>84</v>
      </c>
    </row>
    <row r="223" s="2" customFormat="1" ht="16.5" customHeight="1">
      <c r="A223" s="37"/>
      <c r="B223" s="38"/>
      <c r="C223" s="220" t="s">
        <v>313</v>
      </c>
      <c r="D223" s="220" t="s">
        <v>156</v>
      </c>
      <c r="E223" s="221" t="s">
        <v>326</v>
      </c>
      <c r="F223" s="222" t="s">
        <v>327</v>
      </c>
      <c r="G223" s="223" t="s">
        <v>234</v>
      </c>
      <c r="H223" s="224">
        <v>3</v>
      </c>
      <c r="I223" s="225"/>
      <c r="J223" s="226">
        <f>ROUND(I223*H223,2)</f>
        <v>0</v>
      </c>
      <c r="K223" s="222" t="s">
        <v>1</v>
      </c>
      <c r="L223" s="43"/>
      <c r="M223" s="227" t="s">
        <v>1</v>
      </c>
      <c r="N223" s="228" t="s">
        <v>44</v>
      </c>
      <c r="O223" s="91"/>
      <c r="P223" s="229">
        <f>O223*H223</f>
        <v>0</v>
      </c>
      <c r="Q223" s="229">
        <v>0</v>
      </c>
      <c r="R223" s="229">
        <f>Q223*H223</f>
        <v>0</v>
      </c>
      <c r="S223" s="229">
        <v>0</v>
      </c>
      <c r="T223" s="230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1" t="s">
        <v>161</v>
      </c>
      <c r="AT223" s="231" t="s">
        <v>156</v>
      </c>
      <c r="AU223" s="231" t="s">
        <v>84</v>
      </c>
      <c r="AY223" s="16" t="s">
        <v>155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6" t="s">
        <v>161</v>
      </c>
      <c r="BK223" s="232">
        <f>ROUND(I223*H223,2)</f>
        <v>0</v>
      </c>
      <c r="BL223" s="16" t="s">
        <v>161</v>
      </c>
      <c r="BM223" s="231" t="s">
        <v>624</v>
      </c>
    </row>
    <row r="224" s="2" customFormat="1">
      <c r="A224" s="37"/>
      <c r="B224" s="38"/>
      <c r="C224" s="39"/>
      <c r="D224" s="233" t="s">
        <v>163</v>
      </c>
      <c r="E224" s="39"/>
      <c r="F224" s="234" t="s">
        <v>327</v>
      </c>
      <c r="G224" s="39"/>
      <c r="H224" s="39"/>
      <c r="I224" s="235"/>
      <c r="J224" s="39"/>
      <c r="K224" s="39"/>
      <c r="L224" s="43"/>
      <c r="M224" s="236"/>
      <c r="N224" s="237"/>
      <c r="O224" s="91"/>
      <c r="P224" s="91"/>
      <c r="Q224" s="91"/>
      <c r="R224" s="91"/>
      <c r="S224" s="91"/>
      <c r="T224" s="92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163</v>
      </c>
      <c r="AU224" s="16" t="s">
        <v>84</v>
      </c>
    </row>
    <row r="225" s="2" customFormat="1" ht="16.5" customHeight="1">
      <c r="A225" s="37"/>
      <c r="B225" s="38"/>
      <c r="C225" s="220" t="s">
        <v>317</v>
      </c>
      <c r="D225" s="220" t="s">
        <v>156</v>
      </c>
      <c r="E225" s="221" t="s">
        <v>330</v>
      </c>
      <c r="F225" s="222" t="s">
        <v>331</v>
      </c>
      <c r="G225" s="223" t="s">
        <v>234</v>
      </c>
      <c r="H225" s="224">
        <v>3</v>
      </c>
      <c r="I225" s="225"/>
      <c r="J225" s="226">
        <f>ROUND(I225*H225,2)</f>
        <v>0</v>
      </c>
      <c r="K225" s="222" t="s">
        <v>160</v>
      </c>
      <c r="L225" s="43"/>
      <c r="M225" s="227" t="s">
        <v>1</v>
      </c>
      <c r="N225" s="228" t="s">
        <v>44</v>
      </c>
      <c r="O225" s="91"/>
      <c r="P225" s="229">
        <f>O225*H225</f>
        <v>0</v>
      </c>
      <c r="Q225" s="229">
        <v>0</v>
      </c>
      <c r="R225" s="229">
        <f>Q225*H225</f>
        <v>0</v>
      </c>
      <c r="S225" s="229">
        <v>0</v>
      </c>
      <c r="T225" s="230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1" t="s">
        <v>161</v>
      </c>
      <c r="AT225" s="231" t="s">
        <v>156</v>
      </c>
      <c r="AU225" s="231" t="s">
        <v>84</v>
      </c>
      <c r="AY225" s="16" t="s">
        <v>155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6" t="s">
        <v>161</v>
      </c>
      <c r="BK225" s="232">
        <f>ROUND(I225*H225,2)</f>
        <v>0</v>
      </c>
      <c r="BL225" s="16" t="s">
        <v>161</v>
      </c>
      <c r="BM225" s="231" t="s">
        <v>625</v>
      </c>
    </row>
    <row r="226" s="2" customFormat="1">
      <c r="A226" s="37"/>
      <c r="B226" s="38"/>
      <c r="C226" s="39"/>
      <c r="D226" s="233" t="s">
        <v>163</v>
      </c>
      <c r="E226" s="39"/>
      <c r="F226" s="234" t="s">
        <v>331</v>
      </c>
      <c r="G226" s="39"/>
      <c r="H226" s="39"/>
      <c r="I226" s="235"/>
      <c r="J226" s="39"/>
      <c r="K226" s="39"/>
      <c r="L226" s="43"/>
      <c r="M226" s="236"/>
      <c r="N226" s="237"/>
      <c r="O226" s="91"/>
      <c r="P226" s="91"/>
      <c r="Q226" s="91"/>
      <c r="R226" s="91"/>
      <c r="S226" s="91"/>
      <c r="T226" s="92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163</v>
      </c>
      <c r="AU226" s="16" t="s">
        <v>84</v>
      </c>
    </row>
    <row r="227" s="2" customFormat="1" ht="16.5" customHeight="1">
      <c r="A227" s="37"/>
      <c r="B227" s="38"/>
      <c r="C227" s="220" t="s">
        <v>321</v>
      </c>
      <c r="D227" s="220" t="s">
        <v>156</v>
      </c>
      <c r="E227" s="221" t="s">
        <v>334</v>
      </c>
      <c r="F227" s="222" t="s">
        <v>335</v>
      </c>
      <c r="G227" s="223" t="s">
        <v>234</v>
      </c>
      <c r="H227" s="224">
        <v>3</v>
      </c>
      <c r="I227" s="225"/>
      <c r="J227" s="226">
        <f>ROUND(I227*H227,2)</f>
        <v>0</v>
      </c>
      <c r="K227" s="222" t="s">
        <v>1</v>
      </c>
      <c r="L227" s="43"/>
      <c r="M227" s="227" t="s">
        <v>1</v>
      </c>
      <c r="N227" s="228" t="s">
        <v>44</v>
      </c>
      <c r="O227" s="91"/>
      <c r="P227" s="229">
        <f>O227*H227</f>
        <v>0</v>
      </c>
      <c r="Q227" s="229">
        <v>0</v>
      </c>
      <c r="R227" s="229">
        <f>Q227*H227</f>
        <v>0</v>
      </c>
      <c r="S227" s="229">
        <v>0</v>
      </c>
      <c r="T227" s="230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1" t="s">
        <v>161</v>
      </c>
      <c r="AT227" s="231" t="s">
        <v>156</v>
      </c>
      <c r="AU227" s="231" t="s">
        <v>84</v>
      </c>
      <c r="AY227" s="16" t="s">
        <v>155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6" t="s">
        <v>161</v>
      </c>
      <c r="BK227" s="232">
        <f>ROUND(I227*H227,2)</f>
        <v>0</v>
      </c>
      <c r="BL227" s="16" t="s">
        <v>161</v>
      </c>
      <c r="BM227" s="231" t="s">
        <v>626</v>
      </c>
    </row>
    <row r="228" s="2" customFormat="1">
      <c r="A228" s="37"/>
      <c r="B228" s="38"/>
      <c r="C228" s="39"/>
      <c r="D228" s="233" t="s">
        <v>163</v>
      </c>
      <c r="E228" s="39"/>
      <c r="F228" s="234" t="s">
        <v>335</v>
      </c>
      <c r="G228" s="39"/>
      <c r="H228" s="39"/>
      <c r="I228" s="235"/>
      <c r="J228" s="39"/>
      <c r="K228" s="39"/>
      <c r="L228" s="43"/>
      <c r="M228" s="236"/>
      <c r="N228" s="237"/>
      <c r="O228" s="91"/>
      <c r="P228" s="91"/>
      <c r="Q228" s="91"/>
      <c r="R228" s="91"/>
      <c r="S228" s="91"/>
      <c r="T228" s="92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163</v>
      </c>
      <c r="AU228" s="16" t="s">
        <v>84</v>
      </c>
    </row>
    <row r="229" s="2" customFormat="1" ht="16.5" customHeight="1">
      <c r="A229" s="37"/>
      <c r="B229" s="38"/>
      <c r="C229" s="220" t="s">
        <v>325</v>
      </c>
      <c r="D229" s="220" t="s">
        <v>156</v>
      </c>
      <c r="E229" s="221" t="s">
        <v>338</v>
      </c>
      <c r="F229" s="222" t="s">
        <v>339</v>
      </c>
      <c r="G229" s="223" t="s">
        <v>234</v>
      </c>
      <c r="H229" s="224">
        <v>1</v>
      </c>
      <c r="I229" s="225"/>
      <c r="J229" s="226">
        <f>ROUND(I229*H229,2)</f>
        <v>0</v>
      </c>
      <c r="K229" s="222" t="s">
        <v>1</v>
      </c>
      <c r="L229" s="43"/>
      <c r="M229" s="227" t="s">
        <v>1</v>
      </c>
      <c r="N229" s="228" t="s">
        <v>44</v>
      </c>
      <c r="O229" s="91"/>
      <c r="P229" s="229">
        <f>O229*H229</f>
        <v>0</v>
      </c>
      <c r="Q229" s="229">
        <v>0</v>
      </c>
      <c r="R229" s="229">
        <f>Q229*H229</f>
        <v>0</v>
      </c>
      <c r="S229" s="229">
        <v>0</v>
      </c>
      <c r="T229" s="230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1" t="s">
        <v>161</v>
      </c>
      <c r="AT229" s="231" t="s">
        <v>156</v>
      </c>
      <c r="AU229" s="231" t="s">
        <v>84</v>
      </c>
      <c r="AY229" s="16" t="s">
        <v>155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6" t="s">
        <v>161</v>
      </c>
      <c r="BK229" s="232">
        <f>ROUND(I229*H229,2)</f>
        <v>0</v>
      </c>
      <c r="BL229" s="16" t="s">
        <v>161</v>
      </c>
      <c r="BM229" s="231" t="s">
        <v>627</v>
      </c>
    </row>
    <row r="230" s="2" customFormat="1">
      <c r="A230" s="37"/>
      <c r="B230" s="38"/>
      <c r="C230" s="39"/>
      <c r="D230" s="233" t="s">
        <v>163</v>
      </c>
      <c r="E230" s="39"/>
      <c r="F230" s="234" t="s">
        <v>339</v>
      </c>
      <c r="G230" s="39"/>
      <c r="H230" s="39"/>
      <c r="I230" s="235"/>
      <c r="J230" s="39"/>
      <c r="K230" s="39"/>
      <c r="L230" s="43"/>
      <c r="M230" s="236"/>
      <c r="N230" s="237"/>
      <c r="O230" s="91"/>
      <c r="P230" s="91"/>
      <c r="Q230" s="91"/>
      <c r="R230" s="91"/>
      <c r="S230" s="91"/>
      <c r="T230" s="92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163</v>
      </c>
      <c r="AU230" s="16" t="s">
        <v>84</v>
      </c>
    </row>
    <row r="231" s="2" customFormat="1" ht="16.5" customHeight="1">
      <c r="A231" s="37"/>
      <c r="B231" s="38"/>
      <c r="C231" s="220" t="s">
        <v>329</v>
      </c>
      <c r="D231" s="220" t="s">
        <v>156</v>
      </c>
      <c r="E231" s="221" t="s">
        <v>342</v>
      </c>
      <c r="F231" s="222" t="s">
        <v>343</v>
      </c>
      <c r="G231" s="223" t="s">
        <v>234</v>
      </c>
      <c r="H231" s="224">
        <v>3</v>
      </c>
      <c r="I231" s="225"/>
      <c r="J231" s="226">
        <f>ROUND(I231*H231,2)</f>
        <v>0</v>
      </c>
      <c r="K231" s="222" t="s">
        <v>1</v>
      </c>
      <c r="L231" s="43"/>
      <c r="M231" s="227" t="s">
        <v>1</v>
      </c>
      <c r="N231" s="228" t="s">
        <v>44</v>
      </c>
      <c r="O231" s="91"/>
      <c r="P231" s="229">
        <f>O231*H231</f>
        <v>0</v>
      </c>
      <c r="Q231" s="229">
        <v>0</v>
      </c>
      <c r="R231" s="229">
        <f>Q231*H231</f>
        <v>0</v>
      </c>
      <c r="S231" s="229">
        <v>0</v>
      </c>
      <c r="T231" s="230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1" t="s">
        <v>161</v>
      </c>
      <c r="AT231" s="231" t="s">
        <v>156</v>
      </c>
      <c r="AU231" s="231" t="s">
        <v>84</v>
      </c>
      <c r="AY231" s="16" t="s">
        <v>155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6" t="s">
        <v>161</v>
      </c>
      <c r="BK231" s="232">
        <f>ROUND(I231*H231,2)</f>
        <v>0</v>
      </c>
      <c r="BL231" s="16" t="s">
        <v>161</v>
      </c>
      <c r="BM231" s="231" t="s">
        <v>628</v>
      </c>
    </row>
    <row r="232" s="2" customFormat="1">
      <c r="A232" s="37"/>
      <c r="B232" s="38"/>
      <c r="C232" s="39"/>
      <c r="D232" s="233" t="s">
        <v>163</v>
      </c>
      <c r="E232" s="39"/>
      <c r="F232" s="234" t="s">
        <v>343</v>
      </c>
      <c r="G232" s="39"/>
      <c r="H232" s="39"/>
      <c r="I232" s="235"/>
      <c r="J232" s="39"/>
      <c r="K232" s="39"/>
      <c r="L232" s="43"/>
      <c r="M232" s="236"/>
      <c r="N232" s="237"/>
      <c r="O232" s="91"/>
      <c r="P232" s="91"/>
      <c r="Q232" s="91"/>
      <c r="R232" s="91"/>
      <c r="S232" s="91"/>
      <c r="T232" s="92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163</v>
      </c>
      <c r="AU232" s="16" t="s">
        <v>84</v>
      </c>
    </row>
    <row r="233" s="2" customFormat="1" ht="16.5" customHeight="1">
      <c r="A233" s="37"/>
      <c r="B233" s="38"/>
      <c r="C233" s="220" t="s">
        <v>333</v>
      </c>
      <c r="D233" s="220" t="s">
        <v>156</v>
      </c>
      <c r="E233" s="221" t="s">
        <v>346</v>
      </c>
      <c r="F233" s="222" t="s">
        <v>347</v>
      </c>
      <c r="G233" s="223" t="s">
        <v>234</v>
      </c>
      <c r="H233" s="224">
        <v>1</v>
      </c>
      <c r="I233" s="225"/>
      <c r="J233" s="226">
        <f>ROUND(I233*H233,2)</f>
        <v>0</v>
      </c>
      <c r="K233" s="222" t="s">
        <v>1</v>
      </c>
      <c r="L233" s="43"/>
      <c r="M233" s="227" t="s">
        <v>1</v>
      </c>
      <c r="N233" s="228" t="s">
        <v>44</v>
      </c>
      <c r="O233" s="91"/>
      <c r="P233" s="229">
        <f>O233*H233</f>
        <v>0</v>
      </c>
      <c r="Q233" s="229">
        <v>0</v>
      </c>
      <c r="R233" s="229">
        <f>Q233*H233</f>
        <v>0</v>
      </c>
      <c r="S233" s="229">
        <v>0</v>
      </c>
      <c r="T233" s="230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1" t="s">
        <v>161</v>
      </c>
      <c r="AT233" s="231" t="s">
        <v>156</v>
      </c>
      <c r="AU233" s="231" t="s">
        <v>84</v>
      </c>
      <c r="AY233" s="16" t="s">
        <v>155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6" t="s">
        <v>161</v>
      </c>
      <c r="BK233" s="232">
        <f>ROUND(I233*H233,2)</f>
        <v>0</v>
      </c>
      <c r="BL233" s="16" t="s">
        <v>161</v>
      </c>
      <c r="BM233" s="231" t="s">
        <v>629</v>
      </c>
    </row>
    <row r="234" s="2" customFormat="1">
      <c r="A234" s="37"/>
      <c r="B234" s="38"/>
      <c r="C234" s="39"/>
      <c r="D234" s="233" t="s">
        <v>163</v>
      </c>
      <c r="E234" s="39"/>
      <c r="F234" s="234" t="s">
        <v>347</v>
      </c>
      <c r="G234" s="39"/>
      <c r="H234" s="39"/>
      <c r="I234" s="235"/>
      <c r="J234" s="39"/>
      <c r="K234" s="39"/>
      <c r="L234" s="43"/>
      <c r="M234" s="236"/>
      <c r="N234" s="237"/>
      <c r="O234" s="91"/>
      <c r="P234" s="91"/>
      <c r="Q234" s="91"/>
      <c r="R234" s="91"/>
      <c r="S234" s="91"/>
      <c r="T234" s="92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163</v>
      </c>
      <c r="AU234" s="16" t="s">
        <v>84</v>
      </c>
    </row>
    <row r="235" s="2" customFormat="1" ht="16.5" customHeight="1">
      <c r="A235" s="37"/>
      <c r="B235" s="38"/>
      <c r="C235" s="220" t="s">
        <v>337</v>
      </c>
      <c r="D235" s="220" t="s">
        <v>156</v>
      </c>
      <c r="E235" s="221" t="s">
        <v>350</v>
      </c>
      <c r="F235" s="222" t="s">
        <v>351</v>
      </c>
      <c r="G235" s="223" t="s">
        <v>234</v>
      </c>
      <c r="H235" s="224">
        <v>1</v>
      </c>
      <c r="I235" s="225"/>
      <c r="J235" s="226">
        <f>ROUND(I235*H235,2)</f>
        <v>0</v>
      </c>
      <c r="K235" s="222" t="s">
        <v>160</v>
      </c>
      <c r="L235" s="43"/>
      <c r="M235" s="227" t="s">
        <v>1</v>
      </c>
      <c r="N235" s="228" t="s">
        <v>44</v>
      </c>
      <c r="O235" s="91"/>
      <c r="P235" s="229">
        <f>O235*H235</f>
        <v>0</v>
      </c>
      <c r="Q235" s="229">
        <v>0</v>
      </c>
      <c r="R235" s="229">
        <f>Q235*H235</f>
        <v>0</v>
      </c>
      <c r="S235" s="229">
        <v>0</v>
      </c>
      <c r="T235" s="230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1" t="s">
        <v>161</v>
      </c>
      <c r="AT235" s="231" t="s">
        <v>156</v>
      </c>
      <c r="AU235" s="231" t="s">
        <v>84</v>
      </c>
      <c r="AY235" s="16" t="s">
        <v>155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6" t="s">
        <v>161</v>
      </c>
      <c r="BK235" s="232">
        <f>ROUND(I235*H235,2)</f>
        <v>0</v>
      </c>
      <c r="BL235" s="16" t="s">
        <v>161</v>
      </c>
      <c r="BM235" s="231" t="s">
        <v>630</v>
      </c>
    </row>
    <row r="236" s="2" customFormat="1">
      <c r="A236" s="37"/>
      <c r="B236" s="38"/>
      <c r="C236" s="39"/>
      <c r="D236" s="233" t="s">
        <v>163</v>
      </c>
      <c r="E236" s="39"/>
      <c r="F236" s="234" t="s">
        <v>351</v>
      </c>
      <c r="G236" s="39"/>
      <c r="H236" s="39"/>
      <c r="I236" s="235"/>
      <c r="J236" s="39"/>
      <c r="K236" s="39"/>
      <c r="L236" s="43"/>
      <c r="M236" s="236"/>
      <c r="N236" s="237"/>
      <c r="O236" s="91"/>
      <c r="P236" s="91"/>
      <c r="Q236" s="91"/>
      <c r="R236" s="91"/>
      <c r="S236" s="91"/>
      <c r="T236" s="92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163</v>
      </c>
      <c r="AU236" s="16" t="s">
        <v>84</v>
      </c>
    </row>
    <row r="237" s="2" customFormat="1" ht="16.5" customHeight="1">
      <c r="A237" s="37"/>
      <c r="B237" s="38"/>
      <c r="C237" s="220" t="s">
        <v>341</v>
      </c>
      <c r="D237" s="220" t="s">
        <v>156</v>
      </c>
      <c r="E237" s="221" t="s">
        <v>354</v>
      </c>
      <c r="F237" s="222" t="s">
        <v>355</v>
      </c>
      <c r="G237" s="223" t="s">
        <v>234</v>
      </c>
      <c r="H237" s="224">
        <v>3</v>
      </c>
      <c r="I237" s="225"/>
      <c r="J237" s="226">
        <f>ROUND(I237*H237,2)</f>
        <v>0</v>
      </c>
      <c r="K237" s="222" t="s">
        <v>160</v>
      </c>
      <c r="L237" s="43"/>
      <c r="M237" s="227" t="s">
        <v>1</v>
      </c>
      <c r="N237" s="228" t="s">
        <v>44</v>
      </c>
      <c r="O237" s="91"/>
      <c r="P237" s="229">
        <f>O237*H237</f>
        <v>0</v>
      </c>
      <c r="Q237" s="229">
        <v>0</v>
      </c>
      <c r="R237" s="229">
        <f>Q237*H237</f>
        <v>0</v>
      </c>
      <c r="S237" s="229">
        <v>0</v>
      </c>
      <c r="T237" s="230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1" t="s">
        <v>161</v>
      </c>
      <c r="AT237" s="231" t="s">
        <v>156</v>
      </c>
      <c r="AU237" s="231" t="s">
        <v>84</v>
      </c>
      <c r="AY237" s="16" t="s">
        <v>155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6" t="s">
        <v>161</v>
      </c>
      <c r="BK237" s="232">
        <f>ROUND(I237*H237,2)</f>
        <v>0</v>
      </c>
      <c r="BL237" s="16" t="s">
        <v>161</v>
      </c>
      <c r="BM237" s="231" t="s">
        <v>631</v>
      </c>
    </row>
    <row r="238" s="2" customFormat="1">
      <c r="A238" s="37"/>
      <c r="B238" s="38"/>
      <c r="C238" s="39"/>
      <c r="D238" s="233" t="s">
        <v>163</v>
      </c>
      <c r="E238" s="39"/>
      <c r="F238" s="234" t="s">
        <v>355</v>
      </c>
      <c r="G238" s="39"/>
      <c r="H238" s="39"/>
      <c r="I238" s="235"/>
      <c r="J238" s="39"/>
      <c r="K238" s="39"/>
      <c r="L238" s="43"/>
      <c r="M238" s="236"/>
      <c r="N238" s="237"/>
      <c r="O238" s="91"/>
      <c r="P238" s="91"/>
      <c r="Q238" s="91"/>
      <c r="R238" s="91"/>
      <c r="S238" s="91"/>
      <c r="T238" s="92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163</v>
      </c>
      <c r="AU238" s="16" t="s">
        <v>84</v>
      </c>
    </row>
    <row r="239" s="2" customFormat="1" ht="16.5" customHeight="1">
      <c r="A239" s="37"/>
      <c r="B239" s="38"/>
      <c r="C239" s="220" t="s">
        <v>345</v>
      </c>
      <c r="D239" s="220" t="s">
        <v>156</v>
      </c>
      <c r="E239" s="221" t="s">
        <v>358</v>
      </c>
      <c r="F239" s="222" t="s">
        <v>359</v>
      </c>
      <c r="G239" s="223" t="s">
        <v>360</v>
      </c>
      <c r="H239" s="224">
        <v>4</v>
      </c>
      <c r="I239" s="225"/>
      <c r="J239" s="226">
        <f>ROUND(I239*H239,2)</f>
        <v>0</v>
      </c>
      <c r="K239" s="222" t="s">
        <v>160</v>
      </c>
      <c r="L239" s="43"/>
      <c r="M239" s="227" t="s">
        <v>1</v>
      </c>
      <c r="N239" s="228" t="s">
        <v>44</v>
      </c>
      <c r="O239" s="91"/>
      <c r="P239" s="229">
        <f>O239*H239</f>
        <v>0</v>
      </c>
      <c r="Q239" s="229">
        <v>0</v>
      </c>
      <c r="R239" s="229">
        <f>Q239*H239</f>
        <v>0</v>
      </c>
      <c r="S239" s="229">
        <v>0</v>
      </c>
      <c r="T239" s="230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1" t="s">
        <v>161</v>
      </c>
      <c r="AT239" s="231" t="s">
        <v>156</v>
      </c>
      <c r="AU239" s="231" t="s">
        <v>84</v>
      </c>
      <c r="AY239" s="16" t="s">
        <v>155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6" t="s">
        <v>161</v>
      </c>
      <c r="BK239" s="232">
        <f>ROUND(I239*H239,2)</f>
        <v>0</v>
      </c>
      <c r="BL239" s="16" t="s">
        <v>161</v>
      </c>
      <c r="BM239" s="231" t="s">
        <v>632</v>
      </c>
    </row>
    <row r="240" s="2" customFormat="1">
      <c r="A240" s="37"/>
      <c r="B240" s="38"/>
      <c r="C240" s="39"/>
      <c r="D240" s="233" t="s">
        <v>163</v>
      </c>
      <c r="E240" s="39"/>
      <c r="F240" s="234" t="s">
        <v>359</v>
      </c>
      <c r="G240" s="39"/>
      <c r="H240" s="39"/>
      <c r="I240" s="235"/>
      <c r="J240" s="39"/>
      <c r="K240" s="39"/>
      <c r="L240" s="43"/>
      <c r="M240" s="236"/>
      <c r="N240" s="237"/>
      <c r="O240" s="91"/>
      <c r="P240" s="91"/>
      <c r="Q240" s="91"/>
      <c r="R240" s="91"/>
      <c r="S240" s="91"/>
      <c r="T240" s="92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163</v>
      </c>
      <c r="AU240" s="16" t="s">
        <v>84</v>
      </c>
    </row>
    <row r="241" s="2" customFormat="1" ht="16.5" customHeight="1">
      <c r="A241" s="37"/>
      <c r="B241" s="38"/>
      <c r="C241" s="220" t="s">
        <v>349</v>
      </c>
      <c r="D241" s="220" t="s">
        <v>156</v>
      </c>
      <c r="E241" s="221" t="s">
        <v>363</v>
      </c>
      <c r="F241" s="222" t="s">
        <v>364</v>
      </c>
      <c r="G241" s="223" t="s">
        <v>234</v>
      </c>
      <c r="H241" s="224">
        <v>1</v>
      </c>
      <c r="I241" s="225"/>
      <c r="J241" s="226">
        <f>ROUND(I241*H241,2)</f>
        <v>0</v>
      </c>
      <c r="K241" s="222" t="s">
        <v>160</v>
      </c>
      <c r="L241" s="43"/>
      <c r="M241" s="227" t="s">
        <v>1</v>
      </c>
      <c r="N241" s="228" t="s">
        <v>44</v>
      </c>
      <c r="O241" s="91"/>
      <c r="P241" s="229">
        <f>O241*H241</f>
        <v>0</v>
      </c>
      <c r="Q241" s="229">
        <v>0</v>
      </c>
      <c r="R241" s="229">
        <f>Q241*H241</f>
        <v>0</v>
      </c>
      <c r="S241" s="229">
        <v>0</v>
      </c>
      <c r="T241" s="230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1" t="s">
        <v>161</v>
      </c>
      <c r="AT241" s="231" t="s">
        <v>156</v>
      </c>
      <c r="AU241" s="231" t="s">
        <v>84</v>
      </c>
      <c r="AY241" s="16" t="s">
        <v>155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6" t="s">
        <v>161</v>
      </c>
      <c r="BK241" s="232">
        <f>ROUND(I241*H241,2)</f>
        <v>0</v>
      </c>
      <c r="BL241" s="16" t="s">
        <v>161</v>
      </c>
      <c r="BM241" s="231" t="s">
        <v>633</v>
      </c>
    </row>
    <row r="242" s="2" customFormat="1">
      <c r="A242" s="37"/>
      <c r="B242" s="38"/>
      <c r="C242" s="39"/>
      <c r="D242" s="233" t="s">
        <v>163</v>
      </c>
      <c r="E242" s="39"/>
      <c r="F242" s="234" t="s">
        <v>364</v>
      </c>
      <c r="G242" s="39"/>
      <c r="H242" s="39"/>
      <c r="I242" s="235"/>
      <c r="J242" s="39"/>
      <c r="K242" s="39"/>
      <c r="L242" s="43"/>
      <c r="M242" s="236"/>
      <c r="N242" s="237"/>
      <c r="O242" s="91"/>
      <c r="P242" s="91"/>
      <c r="Q242" s="91"/>
      <c r="R242" s="91"/>
      <c r="S242" s="91"/>
      <c r="T242" s="92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163</v>
      </c>
      <c r="AU242" s="16" t="s">
        <v>84</v>
      </c>
    </row>
    <row r="243" s="13" customFormat="1">
      <c r="A243" s="13"/>
      <c r="B243" s="248"/>
      <c r="C243" s="249"/>
      <c r="D243" s="233" t="s">
        <v>164</v>
      </c>
      <c r="E243" s="250" t="s">
        <v>1</v>
      </c>
      <c r="F243" s="251" t="s">
        <v>366</v>
      </c>
      <c r="G243" s="249"/>
      <c r="H243" s="252">
        <v>1</v>
      </c>
      <c r="I243" s="253"/>
      <c r="J243" s="249"/>
      <c r="K243" s="249"/>
      <c r="L243" s="254"/>
      <c r="M243" s="255"/>
      <c r="N243" s="256"/>
      <c r="O243" s="256"/>
      <c r="P243" s="256"/>
      <c r="Q243" s="256"/>
      <c r="R243" s="256"/>
      <c r="S243" s="256"/>
      <c r="T243" s="25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8" t="s">
        <v>164</v>
      </c>
      <c r="AU243" s="258" t="s">
        <v>84</v>
      </c>
      <c r="AV243" s="13" t="s">
        <v>86</v>
      </c>
      <c r="AW243" s="13" t="s">
        <v>33</v>
      </c>
      <c r="AX243" s="13" t="s">
        <v>84</v>
      </c>
      <c r="AY243" s="258" t="s">
        <v>155</v>
      </c>
    </row>
    <row r="244" s="2" customFormat="1" ht="16.5" customHeight="1">
      <c r="A244" s="37"/>
      <c r="B244" s="38"/>
      <c r="C244" s="220" t="s">
        <v>353</v>
      </c>
      <c r="D244" s="220" t="s">
        <v>156</v>
      </c>
      <c r="E244" s="221" t="s">
        <v>368</v>
      </c>
      <c r="F244" s="222" t="s">
        <v>369</v>
      </c>
      <c r="G244" s="223" t="s">
        <v>234</v>
      </c>
      <c r="H244" s="224">
        <v>1</v>
      </c>
      <c r="I244" s="225"/>
      <c r="J244" s="226">
        <f>ROUND(I244*H244,2)</f>
        <v>0</v>
      </c>
      <c r="K244" s="222" t="s">
        <v>1</v>
      </c>
      <c r="L244" s="43"/>
      <c r="M244" s="227" t="s">
        <v>1</v>
      </c>
      <c r="N244" s="228" t="s">
        <v>44</v>
      </c>
      <c r="O244" s="91"/>
      <c r="P244" s="229">
        <f>O244*H244</f>
        <v>0</v>
      </c>
      <c r="Q244" s="229">
        <v>0</v>
      </c>
      <c r="R244" s="229">
        <f>Q244*H244</f>
        <v>0</v>
      </c>
      <c r="S244" s="229">
        <v>0</v>
      </c>
      <c r="T244" s="230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1" t="s">
        <v>161</v>
      </c>
      <c r="AT244" s="231" t="s">
        <v>156</v>
      </c>
      <c r="AU244" s="231" t="s">
        <v>84</v>
      </c>
      <c r="AY244" s="16" t="s">
        <v>155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6" t="s">
        <v>161</v>
      </c>
      <c r="BK244" s="232">
        <f>ROUND(I244*H244,2)</f>
        <v>0</v>
      </c>
      <c r="BL244" s="16" t="s">
        <v>161</v>
      </c>
      <c r="BM244" s="231" t="s">
        <v>634</v>
      </c>
    </row>
    <row r="245" s="2" customFormat="1">
      <c r="A245" s="37"/>
      <c r="B245" s="38"/>
      <c r="C245" s="39"/>
      <c r="D245" s="233" t="s">
        <v>163</v>
      </c>
      <c r="E245" s="39"/>
      <c r="F245" s="234" t="s">
        <v>369</v>
      </c>
      <c r="G245" s="39"/>
      <c r="H245" s="39"/>
      <c r="I245" s="235"/>
      <c r="J245" s="39"/>
      <c r="K245" s="39"/>
      <c r="L245" s="43"/>
      <c r="M245" s="236"/>
      <c r="N245" s="237"/>
      <c r="O245" s="91"/>
      <c r="P245" s="91"/>
      <c r="Q245" s="91"/>
      <c r="R245" s="91"/>
      <c r="S245" s="91"/>
      <c r="T245" s="92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163</v>
      </c>
      <c r="AU245" s="16" t="s">
        <v>84</v>
      </c>
    </row>
    <row r="246" s="13" customFormat="1">
      <c r="A246" s="13"/>
      <c r="B246" s="248"/>
      <c r="C246" s="249"/>
      <c r="D246" s="233" t="s">
        <v>164</v>
      </c>
      <c r="E246" s="250" t="s">
        <v>1</v>
      </c>
      <c r="F246" s="251" t="s">
        <v>366</v>
      </c>
      <c r="G246" s="249"/>
      <c r="H246" s="252">
        <v>1</v>
      </c>
      <c r="I246" s="253"/>
      <c r="J246" s="249"/>
      <c r="K246" s="249"/>
      <c r="L246" s="254"/>
      <c r="M246" s="255"/>
      <c r="N246" s="256"/>
      <c r="O246" s="256"/>
      <c r="P246" s="256"/>
      <c r="Q246" s="256"/>
      <c r="R246" s="256"/>
      <c r="S246" s="256"/>
      <c r="T246" s="257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8" t="s">
        <v>164</v>
      </c>
      <c r="AU246" s="258" t="s">
        <v>84</v>
      </c>
      <c r="AV246" s="13" t="s">
        <v>86</v>
      </c>
      <c r="AW246" s="13" t="s">
        <v>33</v>
      </c>
      <c r="AX246" s="13" t="s">
        <v>84</v>
      </c>
      <c r="AY246" s="258" t="s">
        <v>155</v>
      </c>
    </row>
    <row r="247" s="2" customFormat="1" ht="16.5" customHeight="1">
      <c r="A247" s="37"/>
      <c r="B247" s="38"/>
      <c r="C247" s="220" t="s">
        <v>357</v>
      </c>
      <c r="D247" s="220" t="s">
        <v>156</v>
      </c>
      <c r="E247" s="221" t="s">
        <v>373</v>
      </c>
      <c r="F247" s="222" t="s">
        <v>374</v>
      </c>
      <c r="G247" s="223" t="s">
        <v>234</v>
      </c>
      <c r="H247" s="224">
        <v>2</v>
      </c>
      <c r="I247" s="225"/>
      <c r="J247" s="226">
        <f>ROUND(I247*H247,2)</f>
        <v>0</v>
      </c>
      <c r="K247" s="222" t="s">
        <v>1</v>
      </c>
      <c r="L247" s="43"/>
      <c r="M247" s="227" t="s">
        <v>1</v>
      </c>
      <c r="N247" s="228" t="s">
        <v>44</v>
      </c>
      <c r="O247" s="91"/>
      <c r="P247" s="229">
        <f>O247*H247</f>
        <v>0</v>
      </c>
      <c r="Q247" s="229">
        <v>0</v>
      </c>
      <c r="R247" s="229">
        <f>Q247*H247</f>
        <v>0</v>
      </c>
      <c r="S247" s="229">
        <v>0</v>
      </c>
      <c r="T247" s="230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31" t="s">
        <v>161</v>
      </c>
      <c r="AT247" s="231" t="s">
        <v>156</v>
      </c>
      <c r="AU247" s="231" t="s">
        <v>84</v>
      </c>
      <c r="AY247" s="16" t="s">
        <v>155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6" t="s">
        <v>161</v>
      </c>
      <c r="BK247" s="232">
        <f>ROUND(I247*H247,2)</f>
        <v>0</v>
      </c>
      <c r="BL247" s="16" t="s">
        <v>161</v>
      </c>
      <c r="BM247" s="231" t="s">
        <v>635</v>
      </c>
    </row>
    <row r="248" s="2" customFormat="1">
      <c r="A248" s="37"/>
      <c r="B248" s="38"/>
      <c r="C248" s="39"/>
      <c r="D248" s="233" t="s">
        <v>163</v>
      </c>
      <c r="E248" s="39"/>
      <c r="F248" s="234" t="s">
        <v>374</v>
      </c>
      <c r="G248" s="39"/>
      <c r="H248" s="39"/>
      <c r="I248" s="235"/>
      <c r="J248" s="39"/>
      <c r="K248" s="39"/>
      <c r="L248" s="43"/>
      <c r="M248" s="236"/>
      <c r="N248" s="237"/>
      <c r="O248" s="91"/>
      <c r="P248" s="91"/>
      <c r="Q248" s="91"/>
      <c r="R248" s="91"/>
      <c r="S248" s="91"/>
      <c r="T248" s="92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163</v>
      </c>
      <c r="AU248" s="16" t="s">
        <v>84</v>
      </c>
    </row>
    <row r="249" s="13" customFormat="1">
      <c r="A249" s="13"/>
      <c r="B249" s="248"/>
      <c r="C249" s="249"/>
      <c r="D249" s="233" t="s">
        <v>164</v>
      </c>
      <c r="E249" s="250" t="s">
        <v>1</v>
      </c>
      <c r="F249" s="251" t="s">
        <v>636</v>
      </c>
      <c r="G249" s="249"/>
      <c r="H249" s="252">
        <v>2</v>
      </c>
      <c r="I249" s="253"/>
      <c r="J249" s="249"/>
      <c r="K249" s="249"/>
      <c r="L249" s="254"/>
      <c r="M249" s="255"/>
      <c r="N249" s="256"/>
      <c r="O249" s="256"/>
      <c r="P249" s="256"/>
      <c r="Q249" s="256"/>
      <c r="R249" s="256"/>
      <c r="S249" s="256"/>
      <c r="T249" s="25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8" t="s">
        <v>164</v>
      </c>
      <c r="AU249" s="258" t="s">
        <v>84</v>
      </c>
      <c r="AV249" s="13" t="s">
        <v>86</v>
      </c>
      <c r="AW249" s="13" t="s">
        <v>33</v>
      </c>
      <c r="AX249" s="13" t="s">
        <v>84</v>
      </c>
      <c r="AY249" s="258" t="s">
        <v>155</v>
      </c>
    </row>
    <row r="250" s="2" customFormat="1" ht="24.15" customHeight="1">
      <c r="A250" s="37"/>
      <c r="B250" s="38"/>
      <c r="C250" s="220" t="s">
        <v>362</v>
      </c>
      <c r="D250" s="220" t="s">
        <v>156</v>
      </c>
      <c r="E250" s="221" t="s">
        <v>382</v>
      </c>
      <c r="F250" s="222" t="s">
        <v>383</v>
      </c>
      <c r="G250" s="223" t="s">
        <v>234</v>
      </c>
      <c r="H250" s="224">
        <v>12</v>
      </c>
      <c r="I250" s="225"/>
      <c r="J250" s="226">
        <f>ROUND(I250*H250,2)</f>
        <v>0</v>
      </c>
      <c r="K250" s="222" t="s">
        <v>1</v>
      </c>
      <c r="L250" s="43"/>
      <c r="M250" s="227" t="s">
        <v>1</v>
      </c>
      <c r="N250" s="228" t="s">
        <v>44</v>
      </c>
      <c r="O250" s="91"/>
      <c r="P250" s="229">
        <f>O250*H250</f>
        <v>0</v>
      </c>
      <c r="Q250" s="229">
        <v>0</v>
      </c>
      <c r="R250" s="229">
        <f>Q250*H250</f>
        <v>0</v>
      </c>
      <c r="S250" s="229">
        <v>0</v>
      </c>
      <c r="T250" s="230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1" t="s">
        <v>161</v>
      </c>
      <c r="AT250" s="231" t="s">
        <v>156</v>
      </c>
      <c r="AU250" s="231" t="s">
        <v>84</v>
      </c>
      <c r="AY250" s="16" t="s">
        <v>155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6" t="s">
        <v>161</v>
      </c>
      <c r="BK250" s="232">
        <f>ROUND(I250*H250,2)</f>
        <v>0</v>
      </c>
      <c r="BL250" s="16" t="s">
        <v>161</v>
      </c>
      <c r="BM250" s="231" t="s">
        <v>637</v>
      </c>
    </row>
    <row r="251" s="2" customFormat="1">
      <c r="A251" s="37"/>
      <c r="B251" s="38"/>
      <c r="C251" s="39"/>
      <c r="D251" s="233" t="s">
        <v>163</v>
      </c>
      <c r="E251" s="39"/>
      <c r="F251" s="234" t="s">
        <v>383</v>
      </c>
      <c r="G251" s="39"/>
      <c r="H251" s="39"/>
      <c r="I251" s="235"/>
      <c r="J251" s="39"/>
      <c r="K251" s="39"/>
      <c r="L251" s="43"/>
      <c r="M251" s="236"/>
      <c r="N251" s="237"/>
      <c r="O251" s="91"/>
      <c r="P251" s="91"/>
      <c r="Q251" s="91"/>
      <c r="R251" s="91"/>
      <c r="S251" s="91"/>
      <c r="T251" s="92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163</v>
      </c>
      <c r="AU251" s="16" t="s">
        <v>84</v>
      </c>
    </row>
    <row r="252" s="2" customFormat="1" ht="16.5" customHeight="1">
      <c r="A252" s="37"/>
      <c r="B252" s="38"/>
      <c r="C252" s="220" t="s">
        <v>367</v>
      </c>
      <c r="D252" s="220" t="s">
        <v>156</v>
      </c>
      <c r="E252" s="221" t="s">
        <v>385</v>
      </c>
      <c r="F252" s="222" t="s">
        <v>386</v>
      </c>
      <c r="G252" s="223" t="s">
        <v>234</v>
      </c>
      <c r="H252" s="224">
        <v>12</v>
      </c>
      <c r="I252" s="225"/>
      <c r="J252" s="226">
        <f>ROUND(I252*H252,2)</f>
        <v>0</v>
      </c>
      <c r="K252" s="222" t="s">
        <v>160</v>
      </c>
      <c r="L252" s="43"/>
      <c r="M252" s="227" t="s">
        <v>1</v>
      </c>
      <c r="N252" s="228" t="s">
        <v>44</v>
      </c>
      <c r="O252" s="91"/>
      <c r="P252" s="229">
        <f>O252*H252</f>
        <v>0</v>
      </c>
      <c r="Q252" s="229">
        <v>0</v>
      </c>
      <c r="R252" s="229">
        <f>Q252*H252</f>
        <v>0</v>
      </c>
      <c r="S252" s="229">
        <v>0</v>
      </c>
      <c r="T252" s="230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1" t="s">
        <v>161</v>
      </c>
      <c r="AT252" s="231" t="s">
        <v>156</v>
      </c>
      <c r="AU252" s="231" t="s">
        <v>84</v>
      </c>
      <c r="AY252" s="16" t="s">
        <v>155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6" t="s">
        <v>161</v>
      </c>
      <c r="BK252" s="232">
        <f>ROUND(I252*H252,2)</f>
        <v>0</v>
      </c>
      <c r="BL252" s="16" t="s">
        <v>161</v>
      </c>
      <c r="BM252" s="231" t="s">
        <v>638</v>
      </c>
    </row>
    <row r="253" s="2" customFormat="1">
      <c r="A253" s="37"/>
      <c r="B253" s="38"/>
      <c r="C253" s="39"/>
      <c r="D253" s="233" t="s">
        <v>163</v>
      </c>
      <c r="E253" s="39"/>
      <c r="F253" s="234" t="s">
        <v>386</v>
      </c>
      <c r="G253" s="39"/>
      <c r="H253" s="39"/>
      <c r="I253" s="235"/>
      <c r="J253" s="39"/>
      <c r="K253" s="39"/>
      <c r="L253" s="43"/>
      <c r="M253" s="236"/>
      <c r="N253" s="237"/>
      <c r="O253" s="91"/>
      <c r="P253" s="91"/>
      <c r="Q253" s="91"/>
      <c r="R253" s="91"/>
      <c r="S253" s="91"/>
      <c r="T253" s="92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163</v>
      </c>
      <c r="AU253" s="16" t="s">
        <v>84</v>
      </c>
    </row>
    <row r="254" s="2" customFormat="1" ht="24.15" customHeight="1">
      <c r="A254" s="37"/>
      <c r="B254" s="38"/>
      <c r="C254" s="220" t="s">
        <v>372</v>
      </c>
      <c r="D254" s="220" t="s">
        <v>156</v>
      </c>
      <c r="E254" s="221" t="s">
        <v>377</v>
      </c>
      <c r="F254" s="222" t="s">
        <v>378</v>
      </c>
      <c r="G254" s="223" t="s">
        <v>215</v>
      </c>
      <c r="H254" s="224">
        <v>171</v>
      </c>
      <c r="I254" s="225"/>
      <c r="J254" s="226">
        <f>ROUND(I254*H254,2)</f>
        <v>0</v>
      </c>
      <c r="K254" s="222" t="s">
        <v>1</v>
      </c>
      <c r="L254" s="43"/>
      <c r="M254" s="227" t="s">
        <v>1</v>
      </c>
      <c r="N254" s="228" t="s">
        <v>44</v>
      </c>
      <c r="O254" s="91"/>
      <c r="P254" s="229">
        <f>O254*H254</f>
        <v>0</v>
      </c>
      <c r="Q254" s="229">
        <v>0</v>
      </c>
      <c r="R254" s="229">
        <f>Q254*H254</f>
        <v>0</v>
      </c>
      <c r="S254" s="229">
        <v>0</v>
      </c>
      <c r="T254" s="230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1" t="s">
        <v>161</v>
      </c>
      <c r="AT254" s="231" t="s">
        <v>156</v>
      </c>
      <c r="AU254" s="231" t="s">
        <v>84</v>
      </c>
      <c r="AY254" s="16" t="s">
        <v>155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6" t="s">
        <v>161</v>
      </c>
      <c r="BK254" s="232">
        <f>ROUND(I254*H254,2)</f>
        <v>0</v>
      </c>
      <c r="BL254" s="16" t="s">
        <v>161</v>
      </c>
      <c r="BM254" s="231" t="s">
        <v>639</v>
      </c>
    </row>
    <row r="255" s="2" customFormat="1">
      <c r="A255" s="37"/>
      <c r="B255" s="38"/>
      <c r="C255" s="39"/>
      <c r="D255" s="233" t="s">
        <v>163</v>
      </c>
      <c r="E255" s="39"/>
      <c r="F255" s="234" t="s">
        <v>378</v>
      </c>
      <c r="G255" s="39"/>
      <c r="H255" s="39"/>
      <c r="I255" s="235"/>
      <c r="J255" s="39"/>
      <c r="K255" s="39"/>
      <c r="L255" s="43"/>
      <c r="M255" s="236"/>
      <c r="N255" s="237"/>
      <c r="O255" s="91"/>
      <c r="P255" s="91"/>
      <c r="Q255" s="91"/>
      <c r="R255" s="91"/>
      <c r="S255" s="91"/>
      <c r="T255" s="92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163</v>
      </c>
      <c r="AU255" s="16" t="s">
        <v>84</v>
      </c>
    </row>
    <row r="256" s="13" customFormat="1">
      <c r="A256" s="13"/>
      <c r="B256" s="248"/>
      <c r="C256" s="249"/>
      <c r="D256" s="233" t="s">
        <v>164</v>
      </c>
      <c r="E256" s="250" t="s">
        <v>1</v>
      </c>
      <c r="F256" s="251" t="s">
        <v>640</v>
      </c>
      <c r="G256" s="249"/>
      <c r="H256" s="252">
        <v>171</v>
      </c>
      <c r="I256" s="253"/>
      <c r="J256" s="249"/>
      <c r="K256" s="249"/>
      <c r="L256" s="254"/>
      <c r="M256" s="255"/>
      <c r="N256" s="256"/>
      <c r="O256" s="256"/>
      <c r="P256" s="256"/>
      <c r="Q256" s="256"/>
      <c r="R256" s="256"/>
      <c r="S256" s="256"/>
      <c r="T256" s="257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8" t="s">
        <v>164</v>
      </c>
      <c r="AU256" s="258" t="s">
        <v>84</v>
      </c>
      <c r="AV256" s="13" t="s">
        <v>86</v>
      </c>
      <c r="AW256" s="13" t="s">
        <v>33</v>
      </c>
      <c r="AX256" s="13" t="s">
        <v>77</v>
      </c>
      <c r="AY256" s="258" t="s">
        <v>155</v>
      </c>
    </row>
    <row r="257" s="14" customFormat="1">
      <c r="A257" s="14"/>
      <c r="B257" s="259"/>
      <c r="C257" s="260"/>
      <c r="D257" s="233" t="s">
        <v>164</v>
      </c>
      <c r="E257" s="261" t="s">
        <v>1</v>
      </c>
      <c r="F257" s="262" t="s">
        <v>243</v>
      </c>
      <c r="G257" s="260"/>
      <c r="H257" s="263">
        <v>171</v>
      </c>
      <c r="I257" s="264"/>
      <c r="J257" s="260"/>
      <c r="K257" s="260"/>
      <c r="L257" s="265"/>
      <c r="M257" s="266"/>
      <c r="N257" s="267"/>
      <c r="O257" s="267"/>
      <c r="P257" s="267"/>
      <c r="Q257" s="267"/>
      <c r="R257" s="267"/>
      <c r="S257" s="267"/>
      <c r="T257" s="268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9" t="s">
        <v>164</v>
      </c>
      <c r="AU257" s="269" t="s">
        <v>84</v>
      </c>
      <c r="AV257" s="14" t="s">
        <v>161</v>
      </c>
      <c r="AW257" s="14" t="s">
        <v>33</v>
      </c>
      <c r="AX257" s="14" t="s">
        <v>84</v>
      </c>
      <c r="AY257" s="269" t="s">
        <v>155</v>
      </c>
    </row>
    <row r="258" s="11" customFormat="1" ht="25.92" customHeight="1">
      <c r="A258" s="11"/>
      <c r="B258" s="206"/>
      <c r="C258" s="207"/>
      <c r="D258" s="208" t="s">
        <v>76</v>
      </c>
      <c r="E258" s="209" t="s">
        <v>388</v>
      </c>
      <c r="F258" s="209" t="s">
        <v>389</v>
      </c>
      <c r="G258" s="207"/>
      <c r="H258" s="207"/>
      <c r="I258" s="210"/>
      <c r="J258" s="211">
        <f>BK258</f>
        <v>0</v>
      </c>
      <c r="K258" s="207"/>
      <c r="L258" s="212"/>
      <c r="M258" s="213"/>
      <c r="N258" s="214"/>
      <c r="O258" s="214"/>
      <c r="P258" s="215">
        <f>SUM(P259:P268)</f>
        <v>0</v>
      </c>
      <c r="Q258" s="214"/>
      <c r="R258" s="215">
        <f>SUM(R259:R268)</f>
        <v>0</v>
      </c>
      <c r="S258" s="214"/>
      <c r="T258" s="216">
        <f>SUM(T259:T268)</f>
        <v>0</v>
      </c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R258" s="217" t="s">
        <v>84</v>
      </c>
      <c r="AT258" s="218" t="s">
        <v>76</v>
      </c>
      <c r="AU258" s="218" t="s">
        <v>77</v>
      </c>
      <c r="AY258" s="217" t="s">
        <v>155</v>
      </c>
      <c r="BK258" s="219">
        <f>SUM(BK259:BK268)</f>
        <v>0</v>
      </c>
    </row>
    <row r="259" s="2" customFormat="1" ht="21.75" customHeight="1">
      <c r="A259" s="37"/>
      <c r="B259" s="38"/>
      <c r="C259" s="220" t="s">
        <v>376</v>
      </c>
      <c r="D259" s="220" t="s">
        <v>156</v>
      </c>
      <c r="E259" s="221" t="s">
        <v>641</v>
      </c>
      <c r="F259" s="222" t="s">
        <v>642</v>
      </c>
      <c r="G259" s="223" t="s">
        <v>215</v>
      </c>
      <c r="H259" s="224">
        <v>154</v>
      </c>
      <c r="I259" s="225"/>
      <c r="J259" s="226">
        <f>ROUND(I259*H259,2)</f>
        <v>0</v>
      </c>
      <c r="K259" s="222" t="s">
        <v>160</v>
      </c>
      <c r="L259" s="43"/>
      <c r="M259" s="227" t="s">
        <v>1</v>
      </c>
      <c r="N259" s="228" t="s">
        <v>44</v>
      </c>
      <c r="O259" s="91"/>
      <c r="P259" s="229">
        <f>O259*H259</f>
        <v>0</v>
      </c>
      <c r="Q259" s="229">
        <v>0</v>
      </c>
      <c r="R259" s="229">
        <f>Q259*H259</f>
        <v>0</v>
      </c>
      <c r="S259" s="229">
        <v>0</v>
      </c>
      <c r="T259" s="230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1" t="s">
        <v>161</v>
      </c>
      <c r="AT259" s="231" t="s">
        <v>156</v>
      </c>
      <c r="AU259" s="231" t="s">
        <v>84</v>
      </c>
      <c r="AY259" s="16" t="s">
        <v>155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6" t="s">
        <v>161</v>
      </c>
      <c r="BK259" s="232">
        <f>ROUND(I259*H259,2)</f>
        <v>0</v>
      </c>
      <c r="BL259" s="16" t="s">
        <v>161</v>
      </c>
      <c r="BM259" s="231" t="s">
        <v>643</v>
      </c>
    </row>
    <row r="260" s="2" customFormat="1">
      <c r="A260" s="37"/>
      <c r="B260" s="38"/>
      <c r="C260" s="39"/>
      <c r="D260" s="233" t="s">
        <v>163</v>
      </c>
      <c r="E260" s="39"/>
      <c r="F260" s="234" t="s">
        <v>642</v>
      </c>
      <c r="G260" s="39"/>
      <c r="H260" s="39"/>
      <c r="I260" s="235"/>
      <c r="J260" s="39"/>
      <c r="K260" s="39"/>
      <c r="L260" s="43"/>
      <c r="M260" s="236"/>
      <c r="N260" s="237"/>
      <c r="O260" s="91"/>
      <c r="P260" s="91"/>
      <c r="Q260" s="91"/>
      <c r="R260" s="91"/>
      <c r="S260" s="91"/>
      <c r="T260" s="92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163</v>
      </c>
      <c r="AU260" s="16" t="s">
        <v>84</v>
      </c>
    </row>
    <row r="261" s="2" customFormat="1" ht="16.5" customHeight="1">
      <c r="A261" s="37"/>
      <c r="B261" s="38"/>
      <c r="C261" s="220" t="s">
        <v>381</v>
      </c>
      <c r="D261" s="220" t="s">
        <v>156</v>
      </c>
      <c r="E261" s="221" t="s">
        <v>390</v>
      </c>
      <c r="F261" s="222" t="s">
        <v>391</v>
      </c>
      <c r="G261" s="223" t="s">
        <v>215</v>
      </c>
      <c r="H261" s="224">
        <v>25</v>
      </c>
      <c r="I261" s="225"/>
      <c r="J261" s="226">
        <f>ROUND(I261*H261,2)</f>
        <v>0</v>
      </c>
      <c r="K261" s="222" t="s">
        <v>160</v>
      </c>
      <c r="L261" s="43"/>
      <c r="M261" s="227" t="s">
        <v>1</v>
      </c>
      <c r="N261" s="228" t="s">
        <v>44</v>
      </c>
      <c r="O261" s="91"/>
      <c r="P261" s="229">
        <f>O261*H261</f>
        <v>0</v>
      </c>
      <c r="Q261" s="229">
        <v>0</v>
      </c>
      <c r="R261" s="229">
        <f>Q261*H261</f>
        <v>0</v>
      </c>
      <c r="S261" s="229">
        <v>0</v>
      </c>
      <c r="T261" s="230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31" t="s">
        <v>161</v>
      </c>
      <c r="AT261" s="231" t="s">
        <v>156</v>
      </c>
      <c r="AU261" s="231" t="s">
        <v>84</v>
      </c>
      <c r="AY261" s="16" t="s">
        <v>155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6" t="s">
        <v>161</v>
      </c>
      <c r="BK261" s="232">
        <f>ROUND(I261*H261,2)</f>
        <v>0</v>
      </c>
      <c r="BL261" s="16" t="s">
        <v>161</v>
      </c>
      <c r="BM261" s="231" t="s">
        <v>644</v>
      </c>
    </row>
    <row r="262" s="2" customFormat="1">
      <c r="A262" s="37"/>
      <c r="B262" s="38"/>
      <c r="C262" s="39"/>
      <c r="D262" s="233" t="s">
        <v>163</v>
      </c>
      <c r="E262" s="39"/>
      <c r="F262" s="234" t="s">
        <v>391</v>
      </c>
      <c r="G262" s="39"/>
      <c r="H262" s="39"/>
      <c r="I262" s="235"/>
      <c r="J262" s="39"/>
      <c r="K262" s="39"/>
      <c r="L262" s="43"/>
      <c r="M262" s="236"/>
      <c r="N262" s="237"/>
      <c r="O262" s="91"/>
      <c r="P262" s="91"/>
      <c r="Q262" s="91"/>
      <c r="R262" s="91"/>
      <c r="S262" s="91"/>
      <c r="T262" s="92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163</v>
      </c>
      <c r="AU262" s="16" t="s">
        <v>84</v>
      </c>
    </row>
    <row r="263" s="2" customFormat="1" ht="16.5" customHeight="1">
      <c r="A263" s="37"/>
      <c r="B263" s="38"/>
      <c r="C263" s="220" t="s">
        <v>87</v>
      </c>
      <c r="D263" s="220" t="s">
        <v>156</v>
      </c>
      <c r="E263" s="221" t="s">
        <v>645</v>
      </c>
      <c r="F263" s="222" t="s">
        <v>646</v>
      </c>
      <c r="G263" s="223" t="s">
        <v>234</v>
      </c>
      <c r="H263" s="224">
        <v>12</v>
      </c>
      <c r="I263" s="225"/>
      <c r="J263" s="226">
        <f>ROUND(I263*H263,2)</f>
        <v>0</v>
      </c>
      <c r="K263" s="222" t="s">
        <v>1</v>
      </c>
      <c r="L263" s="43"/>
      <c r="M263" s="227" t="s">
        <v>1</v>
      </c>
      <c r="N263" s="228" t="s">
        <v>44</v>
      </c>
      <c r="O263" s="91"/>
      <c r="P263" s="229">
        <f>O263*H263</f>
        <v>0</v>
      </c>
      <c r="Q263" s="229">
        <v>0</v>
      </c>
      <c r="R263" s="229">
        <f>Q263*H263</f>
        <v>0</v>
      </c>
      <c r="S263" s="229">
        <v>0</v>
      </c>
      <c r="T263" s="230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1" t="s">
        <v>161</v>
      </c>
      <c r="AT263" s="231" t="s">
        <v>156</v>
      </c>
      <c r="AU263" s="231" t="s">
        <v>84</v>
      </c>
      <c r="AY263" s="16" t="s">
        <v>155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6" t="s">
        <v>161</v>
      </c>
      <c r="BK263" s="232">
        <f>ROUND(I263*H263,2)</f>
        <v>0</v>
      </c>
      <c r="BL263" s="16" t="s">
        <v>161</v>
      </c>
      <c r="BM263" s="231" t="s">
        <v>647</v>
      </c>
    </row>
    <row r="264" s="2" customFormat="1">
      <c r="A264" s="37"/>
      <c r="B264" s="38"/>
      <c r="C264" s="39"/>
      <c r="D264" s="233" t="s">
        <v>163</v>
      </c>
      <c r="E264" s="39"/>
      <c r="F264" s="234" t="s">
        <v>646</v>
      </c>
      <c r="G264" s="39"/>
      <c r="H264" s="39"/>
      <c r="I264" s="235"/>
      <c r="J264" s="39"/>
      <c r="K264" s="39"/>
      <c r="L264" s="43"/>
      <c r="M264" s="236"/>
      <c r="N264" s="237"/>
      <c r="O264" s="91"/>
      <c r="P264" s="91"/>
      <c r="Q264" s="91"/>
      <c r="R264" s="91"/>
      <c r="S264" s="91"/>
      <c r="T264" s="92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163</v>
      </c>
      <c r="AU264" s="16" t="s">
        <v>84</v>
      </c>
    </row>
    <row r="265" s="2" customFormat="1" ht="24.15" customHeight="1">
      <c r="A265" s="37"/>
      <c r="B265" s="38"/>
      <c r="C265" s="220" t="s">
        <v>105</v>
      </c>
      <c r="D265" s="220" t="s">
        <v>156</v>
      </c>
      <c r="E265" s="221" t="s">
        <v>394</v>
      </c>
      <c r="F265" s="222" t="s">
        <v>395</v>
      </c>
      <c r="G265" s="223" t="s">
        <v>215</v>
      </c>
      <c r="H265" s="224">
        <v>2</v>
      </c>
      <c r="I265" s="225"/>
      <c r="J265" s="226">
        <f>ROUND(I265*H265,2)</f>
        <v>0</v>
      </c>
      <c r="K265" s="222" t="s">
        <v>1</v>
      </c>
      <c r="L265" s="43"/>
      <c r="M265" s="227" t="s">
        <v>1</v>
      </c>
      <c r="N265" s="228" t="s">
        <v>44</v>
      </c>
      <c r="O265" s="91"/>
      <c r="P265" s="229">
        <f>O265*H265</f>
        <v>0</v>
      </c>
      <c r="Q265" s="229">
        <v>0</v>
      </c>
      <c r="R265" s="229">
        <f>Q265*H265</f>
        <v>0</v>
      </c>
      <c r="S265" s="229">
        <v>0</v>
      </c>
      <c r="T265" s="230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31" t="s">
        <v>161</v>
      </c>
      <c r="AT265" s="231" t="s">
        <v>156</v>
      </c>
      <c r="AU265" s="231" t="s">
        <v>84</v>
      </c>
      <c r="AY265" s="16" t="s">
        <v>155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16" t="s">
        <v>161</v>
      </c>
      <c r="BK265" s="232">
        <f>ROUND(I265*H265,2)</f>
        <v>0</v>
      </c>
      <c r="BL265" s="16" t="s">
        <v>161</v>
      </c>
      <c r="BM265" s="231" t="s">
        <v>648</v>
      </c>
    </row>
    <row r="266" s="2" customFormat="1">
      <c r="A266" s="37"/>
      <c r="B266" s="38"/>
      <c r="C266" s="39"/>
      <c r="D266" s="233" t="s">
        <v>163</v>
      </c>
      <c r="E266" s="39"/>
      <c r="F266" s="234" t="s">
        <v>395</v>
      </c>
      <c r="G266" s="39"/>
      <c r="H266" s="39"/>
      <c r="I266" s="235"/>
      <c r="J266" s="39"/>
      <c r="K266" s="39"/>
      <c r="L266" s="43"/>
      <c r="M266" s="236"/>
      <c r="N266" s="237"/>
      <c r="O266" s="91"/>
      <c r="P266" s="91"/>
      <c r="Q266" s="91"/>
      <c r="R266" s="91"/>
      <c r="S266" s="91"/>
      <c r="T266" s="92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163</v>
      </c>
      <c r="AU266" s="16" t="s">
        <v>84</v>
      </c>
    </row>
    <row r="267" s="2" customFormat="1" ht="24.15" customHeight="1">
      <c r="A267" s="37"/>
      <c r="B267" s="38"/>
      <c r="C267" s="220" t="s">
        <v>393</v>
      </c>
      <c r="D267" s="220" t="s">
        <v>156</v>
      </c>
      <c r="E267" s="221" t="s">
        <v>649</v>
      </c>
      <c r="F267" s="222" t="s">
        <v>650</v>
      </c>
      <c r="G267" s="223" t="s">
        <v>215</v>
      </c>
      <c r="H267" s="224">
        <v>6</v>
      </c>
      <c r="I267" s="225"/>
      <c r="J267" s="226">
        <f>ROUND(I267*H267,2)</f>
        <v>0</v>
      </c>
      <c r="K267" s="222" t="s">
        <v>1</v>
      </c>
      <c r="L267" s="43"/>
      <c r="M267" s="227" t="s">
        <v>1</v>
      </c>
      <c r="N267" s="228" t="s">
        <v>44</v>
      </c>
      <c r="O267" s="91"/>
      <c r="P267" s="229">
        <f>O267*H267</f>
        <v>0</v>
      </c>
      <c r="Q267" s="229">
        <v>0</v>
      </c>
      <c r="R267" s="229">
        <f>Q267*H267</f>
        <v>0</v>
      </c>
      <c r="S267" s="229">
        <v>0</v>
      </c>
      <c r="T267" s="230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31" t="s">
        <v>161</v>
      </c>
      <c r="AT267" s="231" t="s">
        <v>156</v>
      </c>
      <c r="AU267" s="231" t="s">
        <v>84</v>
      </c>
      <c r="AY267" s="16" t="s">
        <v>155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6" t="s">
        <v>161</v>
      </c>
      <c r="BK267" s="232">
        <f>ROUND(I267*H267,2)</f>
        <v>0</v>
      </c>
      <c r="BL267" s="16" t="s">
        <v>161</v>
      </c>
      <c r="BM267" s="231" t="s">
        <v>651</v>
      </c>
    </row>
    <row r="268" s="2" customFormat="1">
      <c r="A268" s="37"/>
      <c r="B268" s="38"/>
      <c r="C268" s="39"/>
      <c r="D268" s="233" t="s">
        <v>163</v>
      </c>
      <c r="E268" s="39"/>
      <c r="F268" s="234" t="s">
        <v>650</v>
      </c>
      <c r="G268" s="39"/>
      <c r="H268" s="39"/>
      <c r="I268" s="235"/>
      <c r="J268" s="39"/>
      <c r="K268" s="39"/>
      <c r="L268" s="43"/>
      <c r="M268" s="236"/>
      <c r="N268" s="237"/>
      <c r="O268" s="91"/>
      <c r="P268" s="91"/>
      <c r="Q268" s="91"/>
      <c r="R268" s="91"/>
      <c r="S268" s="91"/>
      <c r="T268" s="92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163</v>
      </c>
      <c r="AU268" s="16" t="s">
        <v>84</v>
      </c>
    </row>
    <row r="269" s="11" customFormat="1" ht="25.92" customHeight="1">
      <c r="A269" s="11"/>
      <c r="B269" s="206"/>
      <c r="C269" s="207"/>
      <c r="D269" s="208" t="s">
        <v>76</v>
      </c>
      <c r="E269" s="209" t="s">
        <v>397</v>
      </c>
      <c r="F269" s="209" t="s">
        <v>398</v>
      </c>
      <c r="G269" s="207"/>
      <c r="H269" s="207"/>
      <c r="I269" s="210"/>
      <c r="J269" s="211">
        <f>BK269</f>
        <v>0</v>
      </c>
      <c r="K269" s="207"/>
      <c r="L269" s="212"/>
      <c r="M269" s="213"/>
      <c r="N269" s="214"/>
      <c r="O269" s="214"/>
      <c r="P269" s="215">
        <f>SUM(P270:P273)</f>
        <v>0</v>
      </c>
      <c r="Q269" s="214"/>
      <c r="R269" s="215">
        <f>SUM(R270:R273)</f>
        <v>0</v>
      </c>
      <c r="S269" s="214"/>
      <c r="T269" s="216">
        <f>SUM(T270:T273)</f>
        <v>0</v>
      </c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R269" s="217" t="s">
        <v>84</v>
      </c>
      <c r="AT269" s="218" t="s">
        <v>76</v>
      </c>
      <c r="AU269" s="218" t="s">
        <v>77</v>
      </c>
      <c r="AY269" s="217" t="s">
        <v>155</v>
      </c>
      <c r="BK269" s="219">
        <f>SUM(BK270:BK273)</f>
        <v>0</v>
      </c>
    </row>
    <row r="270" s="2" customFormat="1" ht="16.5" customHeight="1">
      <c r="A270" s="37"/>
      <c r="B270" s="38"/>
      <c r="C270" s="220" t="s">
        <v>399</v>
      </c>
      <c r="D270" s="220" t="s">
        <v>156</v>
      </c>
      <c r="E270" s="221" t="s">
        <v>400</v>
      </c>
      <c r="F270" s="222" t="s">
        <v>401</v>
      </c>
      <c r="G270" s="223" t="s">
        <v>209</v>
      </c>
      <c r="H270" s="224">
        <v>301.10000000000002</v>
      </c>
      <c r="I270" s="225"/>
      <c r="J270" s="226">
        <f>ROUND(I270*H270,2)</f>
        <v>0</v>
      </c>
      <c r="K270" s="222" t="s">
        <v>160</v>
      </c>
      <c r="L270" s="43"/>
      <c r="M270" s="227" t="s">
        <v>1</v>
      </c>
      <c r="N270" s="228" t="s">
        <v>44</v>
      </c>
      <c r="O270" s="91"/>
      <c r="P270" s="229">
        <f>O270*H270</f>
        <v>0</v>
      </c>
      <c r="Q270" s="229">
        <v>0</v>
      </c>
      <c r="R270" s="229">
        <f>Q270*H270</f>
        <v>0</v>
      </c>
      <c r="S270" s="229">
        <v>0</v>
      </c>
      <c r="T270" s="230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1" t="s">
        <v>161</v>
      </c>
      <c r="AT270" s="231" t="s">
        <v>156</v>
      </c>
      <c r="AU270" s="231" t="s">
        <v>84</v>
      </c>
      <c r="AY270" s="16" t="s">
        <v>155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6" t="s">
        <v>161</v>
      </c>
      <c r="BK270" s="232">
        <f>ROUND(I270*H270,2)</f>
        <v>0</v>
      </c>
      <c r="BL270" s="16" t="s">
        <v>161</v>
      </c>
      <c r="BM270" s="231" t="s">
        <v>652</v>
      </c>
    </row>
    <row r="271" s="2" customFormat="1">
      <c r="A271" s="37"/>
      <c r="B271" s="38"/>
      <c r="C271" s="39"/>
      <c r="D271" s="233" t="s">
        <v>163</v>
      </c>
      <c r="E271" s="39"/>
      <c r="F271" s="234" t="s">
        <v>401</v>
      </c>
      <c r="G271" s="39"/>
      <c r="H271" s="39"/>
      <c r="I271" s="235"/>
      <c r="J271" s="39"/>
      <c r="K271" s="39"/>
      <c r="L271" s="43"/>
      <c r="M271" s="236"/>
      <c r="N271" s="237"/>
      <c r="O271" s="91"/>
      <c r="P271" s="91"/>
      <c r="Q271" s="91"/>
      <c r="R271" s="91"/>
      <c r="S271" s="91"/>
      <c r="T271" s="92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163</v>
      </c>
      <c r="AU271" s="16" t="s">
        <v>84</v>
      </c>
    </row>
    <row r="272" s="13" customFormat="1">
      <c r="A272" s="13"/>
      <c r="B272" s="248"/>
      <c r="C272" s="249"/>
      <c r="D272" s="233" t="s">
        <v>164</v>
      </c>
      <c r="E272" s="250" t="s">
        <v>1</v>
      </c>
      <c r="F272" s="251" t="s">
        <v>653</v>
      </c>
      <c r="G272" s="249"/>
      <c r="H272" s="252">
        <v>301.10000000000002</v>
      </c>
      <c r="I272" s="253"/>
      <c r="J272" s="249"/>
      <c r="K272" s="249"/>
      <c r="L272" s="254"/>
      <c r="M272" s="255"/>
      <c r="N272" s="256"/>
      <c r="O272" s="256"/>
      <c r="P272" s="256"/>
      <c r="Q272" s="256"/>
      <c r="R272" s="256"/>
      <c r="S272" s="256"/>
      <c r="T272" s="257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8" t="s">
        <v>164</v>
      </c>
      <c r="AU272" s="258" t="s">
        <v>84</v>
      </c>
      <c r="AV272" s="13" t="s">
        <v>86</v>
      </c>
      <c r="AW272" s="13" t="s">
        <v>33</v>
      </c>
      <c r="AX272" s="13" t="s">
        <v>77</v>
      </c>
      <c r="AY272" s="258" t="s">
        <v>155</v>
      </c>
    </row>
    <row r="273" s="14" customFormat="1">
      <c r="A273" s="14"/>
      <c r="B273" s="259"/>
      <c r="C273" s="260"/>
      <c r="D273" s="233" t="s">
        <v>164</v>
      </c>
      <c r="E273" s="261" t="s">
        <v>1</v>
      </c>
      <c r="F273" s="262" t="s">
        <v>243</v>
      </c>
      <c r="G273" s="260"/>
      <c r="H273" s="263">
        <v>301.10000000000002</v>
      </c>
      <c r="I273" s="264"/>
      <c r="J273" s="260"/>
      <c r="K273" s="260"/>
      <c r="L273" s="265"/>
      <c r="M273" s="270"/>
      <c r="N273" s="271"/>
      <c r="O273" s="271"/>
      <c r="P273" s="271"/>
      <c r="Q273" s="271"/>
      <c r="R273" s="271"/>
      <c r="S273" s="271"/>
      <c r="T273" s="27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9" t="s">
        <v>164</v>
      </c>
      <c r="AU273" s="269" t="s">
        <v>84</v>
      </c>
      <c r="AV273" s="14" t="s">
        <v>161</v>
      </c>
      <c r="AW273" s="14" t="s">
        <v>33</v>
      </c>
      <c r="AX273" s="14" t="s">
        <v>84</v>
      </c>
      <c r="AY273" s="269" t="s">
        <v>155</v>
      </c>
    </row>
    <row r="274" s="2" customFormat="1" ht="6.96" customHeight="1">
      <c r="A274" s="37"/>
      <c r="B274" s="66"/>
      <c r="C274" s="67"/>
      <c r="D274" s="67"/>
      <c r="E274" s="67"/>
      <c r="F274" s="67"/>
      <c r="G274" s="67"/>
      <c r="H274" s="67"/>
      <c r="I274" s="67"/>
      <c r="J274" s="67"/>
      <c r="K274" s="67"/>
      <c r="L274" s="43"/>
      <c r="M274" s="37"/>
      <c r="O274" s="37"/>
      <c r="P274" s="37"/>
      <c r="Q274" s="37"/>
      <c r="R274" s="37"/>
      <c r="S274" s="37"/>
      <c r="T274" s="37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</row>
  </sheetData>
  <sheetProtection sheet="1" autoFilter="0" formatColumns="0" formatRows="0" objects="1" scenarios="1" spinCount="100000" saltValue="gUqbIazWFP/EWfT39BtDU7kk/kW9e9qLBANeBaZ30ehTBzJMLE+Xx6JY6P9gm/X0FXVKKvSoxi1wDIAd5Q+C/g==" hashValue="w1Sc2YovS3CCqD7cQg1dI3v+kIJOGvFqJhGo6UBiVYKkJcMglyJVcsd5kuRHcHqzQE5PYa46lQk0DSUY8bV/5A==" algorithmName="SHA-512" password="CC35"/>
  <autoFilter ref="C129:K273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6:H116"/>
    <mergeCell ref="E120:H120"/>
    <mergeCell ref="E118:H118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104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19"/>
      <c r="AT3" s="16" t="s">
        <v>86</v>
      </c>
    </row>
    <row r="4" s="1" customFormat="1" ht="24.96" customHeight="1">
      <c r="B4" s="19"/>
      <c r="D4" s="149" t="s">
        <v>123</v>
      </c>
      <c r="L4" s="19"/>
      <c r="M4" s="15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51" t="s">
        <v>16</v>
      </c>
      <c r="L6" s="19"/>
    </row>
    <row r="7" s="1" customFormat="1" ht="16.5" customHeight="1">
      <c r="B7" s="19"/>
      <c r="E7" s="152" t="str">
        <f>'Rekapitulace stavby'!K6</f>
        <v>Revitalizace náměstí Míru v Tišnově, etapa 1</v>
      </c>
      <c r="F7" s="151"/>
      <c r="G7" s="151"/>
      <c r="H7" s="151"/>
      <c r="L7" s="19"/>
    </row>
    <row r="8">
      <c r="B8" s="19"/>
      <c r="D8" s="151" t="s">
        <v>124</v>
      </c>
      <c r="L8" s="19"/>
    </row>
    <row r="9" s="1" customFormat="1" ht="23.25" customHeight="1">
      <c r="B9" s="19"/>
      <c r="E9" s="152" t="s">
        <v>125</v>
      </c>
      <c r="F9" s="1"/>
      <c r="G9" s="1"/>
      <c r="H9" s="1"/>
      <c r="L9" s="19"/>
    </row>
    <row r="10" s="1" customFormat="1" ht="12" customHeight="1">
      <c r="B10" s="19"/>
      <c r="D10" s="151" t="s">
        <v>126</v>
      </c>
      <c r="L10" s="19"/>
    </row>
    <row r="11" s="2" customFormat="1" ht="16.5" customHeight="1">
      <c r="A11" s="37"/>
      <c r="B11" s="43"/>
      <c r="C11" s="37"/>
      <c r="D11" s="37"/>
      <c r="E11" s="153" t="s">
        <v>127</v>
      </c>
      <c r="F11" s="37"/>
      <c r="G11" s="37"/>
      <c r="H11" s="37"/>
      <c r="I11" s="37"/>
      <c r="J11" s="37"/>
      <c r="K11" s="37"/>
      <c r="L11" s="6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51" t="s">
        <v>128</v>
      </c>
      <c r="E12" s="37"/>
      <c r="F12" s="37"/>
      <c r="G12" s="37"/>
      <c r="H12" s="37"/>
      <c r="I12" s="37"/>
      <c r="J12" s="37"/>
      <c r="K12" s="37"/>
      <c r="L12" s="6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6.5" customHeight="1">
      <c r="A13" s="37"/>
      <c r="B13" s="43"/>
      <c r="C13" s="37"/>
      <c r="D13" s="37"/>
      <c r="E13" s="154" t="s">
        <v>654</v>
      </c>
      <c r="F13" s="37"/>
      <c r="G13" s="37"/>
      <c r="H13" s="37"/>
      <c r="I13" s="37"/>
      <c r="J13" s="37"/>
      <c r="K13" s="37"/>
      <c r="L13" s="6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51" t="s">
        <v>18</v>
      </c>
      <c r="E15" s="37"/>
      <c r="F15" s="141" t="s">
        <v>1</v>
      </c>
      <c r="G15" s="37"/>
      <c r="H15" s="37"/>
      <c r="I15" s="151" t="s">
        <v>19</v>
      </c>
      <c r="J15" s="141" t="s">
        <v>1</v>
      </c>
      <c r="K15" s="37"/>
      <c r="L15" s="6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51" t="s">
        <v>20</v>
      </c>
      <c r="E16" s="37"/>
      <c r="F16" s="141" t="s">
        <v>21</v>
      </c>
      <c r="G16" s="37"/>
      <c r="H16" s="37"/>
      <c r="I16" s="151" t="s">
        <v>22</v>
      </c>
      <c r="J16" s="155" t="str">
        <f>'Rekapitulace stavby'!AN8</f>
        <v>2. 5. 2024</v>
      </c>
      <c r="K16" s="37"/>
      <c r="L16" s="6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51" t="s">
        <v>24</v>
      </c>
      <c r="E18" s="37"/>
      <c r="F18" s="37"/>
      <c r="G18" s="37"/>
      <c r="H18" s="37"/>
      <c r="I18" s="151" t="s">
        <v>25</v>
      </c>
      <c r="J18" s="141" t="s">
        <v>1</v>
      </c>
      <c r="K18" s="37"/>
      <c r="L18" s="6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41" t="s">
        <v>26</v>
      </c>
      <c r="F19" s="37"/>
      <c r="G19" s="37"/>
      <c r="H19" s="37"/>
      <c r="I19" s="151" t="s">
        <v>27</v>
      </c>
      <c r="J19" s="141" t="s">
        <v>1</v>
      </c>
      <c r="K19" s="37"/>
      <c r="L19" s="6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51" t="s">
        <v>28</v>
      </c>
      <c r="E21" s="37"/>
      <c r="F21" s="37"/>
      <c r="G21" s="37"/>
      <c r="H21" s="37"/>
      <c r="I21" s="151" t="s">
        <v>25</v>
      </c>
      <c r="J21" s="32" t="str">
        <f>'Rekapitulace stavby'!AN13</f>
        <v>Vyplň údaj</v>
      </c>
      <c r="K21" s="37"/>
      <c r="L21" s="6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41"/>
      <c r="G22" s="141"/>
      <c r="H22" s="141"/>
      <c r="I22" s="151" t="s">
        <v>27</v>
      </c>
      <c r="J22" s="32" t="str">
        <f>'Rekapitulace stavby'!AN14</f>
        <v>Vyplň údaj</v>
      </c>
      <c r="K22" s="37"/>
      <c r="L22" s="6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51" t="s">
        <v>30</v>
      </c>
      <c r="E24" s="37"/>
      <c r="F24" s="37"/>
      <c r="G24" s="37"/>
      <c r="H24" s="37"/>
      <c r="I24" s="151" t="s">
        <v>25</v>
      </c>
      <c r="J24" s="141" t="s">
        <v>31</v>
      </c>
      <c r="K24" s="37"/>
      <c r="L24" s="6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8" customHeight="1">
      <c r="A25" s="37"/>
      <c r="B25" s="43"/>
      <c r="C25" s="37"/>
      <c r="D25" s="37"/>
      <c r="E25" s="141" t="s">
        <v>32</v>
      </c>
      <c r="F25" s="37"/>
      <c r="G25" s="37"/>
      <c r="H25" s="37"/>
      <c r="I25" s="151" t="s">
        <v>27</v>
      </c>
      <c r="J25" s="141" t="s">
        <v>1</v>
      </c>
      <c r="K25" s="37"/>
      <c r="L25" s="6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12" customHeight="1">
      <c r="A27" s="37"/>
      <c r="B27" s="43"/>
      <c r="C27" s="37"/>
      <c r="D27" s="151" t="s">
        <v>34</v>
      </c>
      <c r="E27" s="37"/>
      <c r="F27" s="37"/>
      <c r="G27" s="37"/>
      <c r="H27" s="37"/>
      <c r="I27" s="151" t="s">
        <v>25</v>
      </c>
      <c r="J27" s="141" t="s">
        <v>1</v>
      </c>
      <c r="K27" s="37"/>
      <c r="L27" s="6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8" customHeight="1">
      <c r="A28" s="37"/>
      <c r="B28" s="43"/>
      <c r="C28" s="37"/>
      <c r="D28" s="37"/>
      <c r="E28" s="141" t="s">
        <v>35</v>
      </c>
      <c r="F28" s="37"/>
      <c r="G28" s="37"/>
      <c r="H28" s="37"/>
      <c r="I28" s="151" t="s">
        <v>27</v>
      </c>
      <c r="J28" s="141" t="s">
        <v>1</v>
      </c>
      <c r="K28" s="37"/>
      <c r="L28" s="6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37"/>
      <c r="J29" s="37"/>
      <c r="K29" s="37"/>
      <c r="L29" s="6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2" customHeight="1">
      <c r="A30" s="37"/>
      <c r="B30" s="43"/>
      <c r="C30" s="37"/>
      <c r="D30" s="151" t="s">
        <v>36</v>
      </c>
      <c r="E30" s="37"/>
      <c r="F30" s="37"/>
      <c r="G30" s="37"/>
      <c r="H30" s="37"/>
      <c r="I30" s="37"/>
      <c r="J30" s="37"/>
      <c r="K30" s="37"/>
      <c r="L30" s="6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8" customFormat="1" ht="16.5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37"/>
      <c r="J32" s="37"/>
      <c r="K32" s="37"/>
      <c r="L32" s="6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60"/>
      <c r="E33" s="160"/>
      <c r="F33" s="160"/>
      <c r="G33" s="160"/>
      <c r="H33" s="160"/>
      <c r="I33" s="160"/>
      <c r="J33" s="160"/>
      <c r="K33" s="160"/>
      <c r="L33" s="6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25.44" customHeight="1">
      <c r="A34" s="37"/>
      <c r="B34" s="43"/>
      <c r="C34" s="37"/>
      <c r="D34" s="161" t="s">
        <v>37</v>
      </c>
      <c r="E34" s="37"/>
      <c r="F34" s="37"/>
      <c r="G34" s="37"/>
      <c r="H34" s="37"/>
      <c r="I34" s="37"/>
      <c r="J34" s="162">
        <f>ROUND(J132, 2)</f>
        <v>0</v>
      </c>
      <c r="K34" s="37"/>
      <c r="L34" s="6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6.96" customHeight="1">
      <c r="A35" s="37"/>
      <c r="B35" s="43"/>
      <c r="C35" s="37"/>
      <c r="D35" s="160"/>
      <c r="E35" s="160"/>
      <c r="F35" s="160"/>
      <c r="G35" s="160"/>
      <c r="H35" s="160"/>
      <c r="I35" s="160"/>
      <c r="J35" s="160"/>
      <c r="K35" s="160"/>
      <c r="L35" s="6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37"/>
      <c r="F36" s="163" t="s">
        <v>39</v>
      </c>
      <c r="G36" s="37"/>
      <c r="H36" s="37"/>
      <c r="I36" s="163" t="s">
        <v>38</v>
      </c>
      <c r="J36" s="163" t="s">
        <v>40</v>
      </c>
      <c r="K36" s="37"/>
      <c r="L36" s="6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53" t="s">
        <v>41</v>
      </c>
      <c r="E37" s="151" t="s">
        <v>42</v>
      </c>
      <c r="F37" s="164">
        <f>ROUND((SUM(BE132:BE352)),  2)</f>
        <v>0</v>
      </c>
      <c r="G37" s="37"/>
      <c r="H37" s="37"/>
      <c r="I37" s="165">
        <v>0.20999999999999999</v>
      </c>
      <c r="J37" s="164">
        <f>ROUND(((SUM(BE132:BE352))*I37),  2)</f>
        <v>0</v>
      </c>
      <c r="K37" s="37"/>
      <c r="L37" s="6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51" t="s">
        <v>43</v>
      </c>
      <c r="F38" s="164">
        <f>ROUND((SUM(BF132:BF352)),  2)</f>
        <v>0</v>
      </c>
      <c r="G38" s="37"/>
      <c r="H38" s="37"/>
      <c r="I38" s="165">
        <v>0.12</v>
      </c>
      <c r="J38" s="164">
        <f>ROUND(((SUM(BF132:BF352))*I38),  2)</f>
        <v>0</v>
      </c>
      <c r="K38" s="37"/>
      <c r="L38" s="6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14.4" customHeight="1">
      <c r="A39" s="37"/>
      <c r="B39" s="43"/>
      <c r="C39" s="37"/>
      <c r="D39" s="151" t="s">
        <v>41</v>
      </c>
      <c r="E39" s="151" t="s">
        <v>44</v>
      </c>
      <c r="F39" s="164">
        <f>ROUND((SUM(BG132:BG352)),  2)</f>
        <v>0</v>
      </c>
      <c r="G39" s="37"/>
      <c r="H39" s="37"/>
      <c r="I39" s="165">
        <v>0.20999999999999999</v>
      </c>
      <c r="J39" s="164">
        <f>0</f>
        <v>0</v>
      </c>
      <c r="K39" s="37"/>
      <c r="L39" s="6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151" t="s">
        <v>45</v>
      </c>
      <c r="F40" s="164">
        <f>ROUND((SUM(BH132:BH352)),  2)</f>
        <v>0</v>
      </c>
      <c r="G40" s="37"/>
      <c r="H40" s="37"/>
      <c r="I40" s="165">
        <v>0.12</v>
      </c>
      <c r="J40" s="164">
        <f>0</f>
        <v>0</v>
      </c>
      <c r="K40" s="37"/>
      <c r="L40" s="6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51" t="s">
        <v>46</v>
      </c>
      <c r="F41" s="164">
        <f>ROUND((SUM(BI132:BI352)),  2)</f>
        <v>0</v>
      </c>
      <c r="G41" s="37"/>
      <c r="H41" s="37"/>
      <c r="I41" s="165">
        <v>0</v>
      </c>
      <c r="J41" s="164">
        <f>0</f>
        <v>0</v>
      </c>
      <c r="K41" s="37"/>
      <c r="L41" s="6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2" customFormat="1" ht="25.44" customHeight="1">
      <c r="A43" s="37"/>
      <c r="B43" s="43"/>
      <c r="C43" s="166"/>
      <c r="D43" s="167" t="s">
        <v>47</v>
      </c>
      <c r="E43" s="168"/>
      <c r="F43" s="168"/>
      <c r="G43" s="169" t="s">
        <v>48</v>
      </c>
      <c r="H43" s="170" t="s">
        <v>49</v>
      </c>
      <c r="I43" s="168"/>
      <c r="J43" s="171">
        <f>SUM(J34:J41)</f>
        <v>0</v>
      </c>
      <c r="K43" s="172"/>
      <c r="L43" s="63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s="2" customFormat="1" ht="14.4" customHeight="1">
      <c r="A44" s="37"/>
      <c r="B44" s="43"/>
      <c r="C44" s="37"/>
      <c r="D44" s="37"/>
      <c r="E44" s="37"/>
      <c r="F44" s="37"/>
      <c r="G44" s="37"/>
      <c r="H44" s="37"/>
      <c r="I44" s="37"/>
      <c r="J44" s="37"/>
      <c r="K44" s="37"/>
      <c r="L44" s="6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3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3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130</v>
      </c>
      <c r="D82" s="39"/>
      <c r="E82" s="39"/>
      <c r="F82" s="39"/>
      <c r="G82" s="39"/>
      <c r="H82" s="39"/>
      <c r="I82" s="39"/>
      <c r="J82" s="39"/>
      <c r="K82" s="39"/>
      <c r="L82" s="6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4" t="str">
        <f>E7</f>
        <v>Revitalizace náměstí Míru v Tišnově, etapa 1</v>
      </c>
      <c r="F85" s="31"/>
      <c r="G85" s="31"/>
      <c r="H85" s="31"/>
      <c r="I85" s="39"/>
      <c r="J85" s="39"/>
      <c r="K85" s="39"/>
      <c r="L85" s="6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124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1" customFormat="1" ht="23.25" customHeight="1">
      <c r="B87" s="20"/>
      <c r="C87" s="21"/>
      <c r="D87" s="21"/>
      <c r="E87" s="184" t="s">
        <v>125</v>
      </c>
      <c r="F87" s="21"/>
      <c r="G87" s="21"/>
      <c r="H87" s="21"/>
      <c r="I87" s="21"/>
      <c r="J87" s="21"/>
      <c r="K87" s="21"/>
      <c r="L87" s="19"/>
    </row>
    <row r="88" s="1" customFormat="1" ht="12" customHeight="1">
      <c r="B88" s="20"/>
      <c r="C88" s="31" t="s">
        <v>126</v>
      </c>
      <c r="D88" s="21"/>
      <c r="E88" s="21"/>
      <c r="F88" s="21"/>
      <c r="G88" s="21"/>
      <c r="H88" s="21"/>
      <c r="I88" s="21"/>
      <c r="J88" s="21"/>
      <c r="K88" s="21"/>
      <c r="L88" s="19"/>
    </row>
    <row r="89" s="2" customFormat="1" ht="16.5" customHeight="1">
      <c r="A89" s="37"/>
      <c r="B89" s="38"/>
      <c r="C89" s="39"/>
      <c r="D89" s="39"/>
      <c r="E89" s="51" t="s">
        <v>127</v>
      </c>
      <c r="F89" s="39"/>
      <c r="G89" s="39"/>
      <c r="H89" s="39"/>
      <c r="I89" s="39"/>
      <c r="J89" s="39"/>
      <c r="K89" s="39"/>
      <c r="L89" s="6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2" customHeight="1">
      <c r="A90" s="37"/>
      <c r="B90" s="38"/>
      <c r="C90" s="31" t="s">
        <v>128</v>
      </c>
      <c r="D90" s="39"/>
      <c r="E90" s="39"/>
      <c r="F90" s="39"/>
      <c r="G90" s="39"/>
      <c r="H90" s="39"/>
      <c r="I90" s="39"/>
      <c r="J90" s="39"/>
      <c r="K90" s="39"/>
      <c r="L90" s="63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6.5" customHeight="1">
      <c r="A91" s="37"/>
      <c r="B91" s="38"/>
      <c r="C91" s="39"/>
      <c r="D91" s="39"/>
      <c r="E91" s="76" t="str">
        <f>E13</f>
        <v>51B-V2 - SO 08A2 - Vodovod - V2</v>
      </c>
      <c r="F91" s="39"/>
      <c r="G91" s="39"/>
      <c r="H91" s="39"/>
      <c r="I91" s="39"/>
      <c r="J91" s="39"/>
      <c r="K91" s="39"/>
      <c r="L91" s="63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3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2" customHeight="1">
      <c r="A93" s="37"/>
      <c r="B93" s="38"/>
      <c r="C93" s="31" t="s">
        <v>20</v>
      </c>
      <c r="D93" s="39"/>
      <c r="E93" s="39"/>
      <c r="F93" s="26" t="str">
        <f>F16</f>
        <v>Tišnov</v>
      </c>
      <c r="G93" s="39"/>
      <c r="H93" s="39"/>
      <c r="I93" s="31" t="s">
        <v>22</v>
      </c>
      <c r="J93" s="79" t="str">
        <f>IF(J16="","",J16)</f>
        <v>2. 5. 2024</v>
      </c>
      <c r="K93" s="39"/>
      <c r="L93" s="63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6.96" customHeight="1">
      <c r="A94" s="37"/>
      <c r="B94" s="38"/>
      <c r="C94" s="39"/>
      <c r="D94" s="39"/>
      <c r="E94" s="39"/>
      <c r="F94" s="39"/>
      <c r="G94" s="39"/>
      <c r="H94" s="39"/>
      <c r="I94" s="39"/>
      <c r="J94" s="39"/>
      <c r="K94" s="39"/>
      <c r="L94" s="63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25.65" customHeight="1">
      <c r="A95" s="37"/>
      <c r="B95" s="38"/>
      <c r="C95" s="31" t="s">
        <v>24</v>
      </c>
      <c r="D95" s="39"/>
      <c r="E95" s="39"/>
      <c r="F95" s="26" t="str">
        <f>E19</f>
        <v>Město Tišnov, náměstí Míru 111, 666 01 Tišnov</v>
      </c>
      <c r="G95" s="39"/>
      <c r="H95" s="39"/>
      <c r="I95" s="31" t="s">
        <v>30</v>
      </c>
      <c r="J95" s="35" t="str">
        <f>E25</f>
        <v>Ing. Petr Velička autorizovaný architekt</v>
      </c>
      <c r="K95" s="39"/>
      <c r="L95" s="63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15.15" customHeight="1">
      <c r="A96" s="37"/>
      <c r="B96" s="38"/>
      <c r="C96" s="31" t="s">
        <v>28</v>
      </c>
      <c r="D96" s="39"/>
      <c r="E96" s="39"/>
      <c r="F96" s="26" t="str">
        <f>IF(E22="","",E22)</f>
        <v>Vyplň údaj</v>
      </c>
      <c r="G96" s="39"/>
      <c r="H96" s="39"/>
      <c r="I96" s="31" t="s">
        <v>34</v>
      </c>
      <c r="J96" s="35" t="str">
        <f>E28</f>
        <v>Čiklová</v>
      </c>
      <c r="K96" s="39"/>
      <c r="L96" s="63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3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9.28" customHeight="1">
      <c r="A98" s="37"/>
      <c r="B98" s="38"/>
      <c r="C98" s="185" t="s">
        <v>131</v>
      </c>
      <c r="D98" s="186"/>
      <c r="E98" s="186"/>
      <c r="F98" s="186"/>
      <c r="G98" s="186"/>
      <c r="H98" s="186"/>
      <c r="I98" s="186"/>
      <c r="J98" s="187" t="s">
        <v>132</v>
      </c>
      <c r="K98" s="186"/>
      <c r="L98" s="63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10.32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3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22.8" customHeight="1">
      <c r="A100" s="37"/>
      <c r="B100" s="38"/>
      <c r="C100" s="188" t="s">
        <v>133</v>
      </c>
      <c r="D100" s="39"/>
      <c r="E100" s="39"/>
      <c r="F100" s="39"/>
      <c r="G100" s="39"/>
      <c r="H100" s="39"/>
      <c r="I100" s="39"/>
      <c r="J100" s="110">
        <f>J132</f>
        <v>0</v>
      </c>
      <c r="K100" s="39"/>
      <c r="L100" s="63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U100" s="16" t="s">
        <v>134</v>
      </c>
    </row>
    <row r="101" s="9" customFormat="1" ht="24.96" customHeight="1">
      <c r="A101" s="9"/>
      <c r="B101" s="189"/>
      <c r="C101" s="190"/>
      <c r="D101" s="191" t="s">
        <v>135</v>
      </c>
      <c r="E101" s="192"/>
      <c r="F101" s="192"/>
      <c r="G101" s="192"/>
      <c r="H101" s="192"/>
      <c r="I101" s="192"/>
      <c r="J101" s="193">
        <f>J133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9"/>
      <c r="C102" s="190"/>
      <c r="D102" s="191" t="s">
        <v>136</v>
      </c>
      <c r="E102" s="192"/>
      <c r="F102" s="192"/>
      <c r="G102" s="192"/>
      <c r="H102" s="192"/>
      <c r="I102" s="192"/>
      <c r="J102" s="193">
        <f>J170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9"/>
      <c r="C103" s="190"/>
      <c r="D103" s="191" t="s">
        <v>137</v>
      </c>
      <c r="E103" s="192"/>
      <c r="F103" s="192"/>
      <c r="G103" s="192"/>
      <c r="H103" s="192"/>
      <c r="I103" s="192"/>
      <c r="J103" s="193">
        <f>J175</f>
        <v>0</v>
      </c>
      <c r="K103" s="190"/>
      <c r="L103" s="19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9"/>
      <c r="C104" s="190"/>
      <c r="D104" s="191" t="s">
        <v>405</v>
      </c>
      <c r="E104" s="192"/>
      <c r="F104" s="192"/>
      <c r="G104" s="192"/>
      <c r="H104" s="192"/>
      <c r="I104" s="192"/>
      <c r="J104" s="193">
        <f>J180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9"/>
      <c r="C105" s="190"/>
      <c r="D105" s="191" t="s">
        <v>138</v>
      </c>
      <c r="E105" s="192"/>
      <c r="F105" s="192"/>
      <c r="G105" s="192"/>
      <c r="H105" s="192"/>
      <c r="I105" s="192"/>
      <c r="J105" s="193">
        <f>J210</f>
        <v>0</v>
      </c>
      <c r="K105" s="190"/>
      <c r="L105" s="19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89"/>
      <c r="C106" s="190"/>
      <c r="D106" s="191" t="s">
        <v>406</v>
      </c>
      <c r="E106" s="192"/>
      <c r="F106" s="192"/>
      <c r="G106" s="192"/>
      <c r="H106" s="192"/>
      <c r="I106" s="192"/>
      <c r="J106" s="193">
        <f>J301</f>
        <v>0</v>
      </c>
      <c r="K106" s="190"/>
      <c r="L106" s="19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89"/>
      <c r="C107" s="190"/>
      <c r="D107" s="191" t="s">
        <v>139</v>
      </c>
      <c r="E107" s="192"/>
      <c r="F107" s="192"/>
      <c r="G107" s="192"/>
      <c r="H107" s="192"/>
      <c r="I107" s="192"/>
      <c r="J107" s="193">
        <f>J340</f>
        <v>0</v>
      </c>
      <c r="K107" s="190"/>
      <c r="L107" s="19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89"/>
      <c r="C108" s="190"/>
      <c r="D108" s="191" t="s">
        <v>140</v>
      </c>
      <c r="E108" s="192"/>
      <c r="F108" s="192"/>
      <c r="G108" s="192"/>
      <c r="H108" s="192"/>
      <c r="I108" s="192"/>
      <c r="J108" s="193">
        <f>J349</f>
        <v>0</v>
      </c>
      <c r="K108" s="190"/>
      <c r="L108" s="19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2" customFormat="1" ht="21.84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3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3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4" s="2" customFormat="1" ht="6.96" customHeight="1">
      <c r="A114" s="37"/>
      <c r="B114" s="68"/>
      <c r="C114" s="69"/>
      <c r="D114" s="69"/>
      <c r="E114" s="69"/>
      <c r="F114" s="69"/>
      <c r="G114" s="69"/>
      <c r="H114" s="69"/>
      <c r="I114" s="69"/>
      <c r="J114" s="69"/>
      <c r="K114" s="69"/>
      <c r="L114" s="63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4.96" customHeight="1">
      <c r="A115" s="37"/>
      <c r="B115" s="38"/>
      <c r="C115" s="22" t="s">
        <v>141</v>
      </c>
      <c r="D115" s="39"/>
      <c r="E115" s="39"/>
      <c r="F115" s="39"/>
      <c r="G115" s="39"/>
      <c r="H115" s="39"/>
      <c r="I115" s="39"/>
      <c r="J115" s="39"/>
      <c r="K115" s="39"/>
      <c r="L115" s="63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3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16</v>
      </c>
      <c r="D117" s="39"/>
      <c r="E117" s="39"/>
      <c r="F117" s="39"/>
      <c r="G117" s="39"/>
      <c r="H117" s="39"/>
      <c r="I117" s="39"/>
      <c r="J117" s="39"/>
      <c r="K117" s="39"/>
      <c r="L117" s="63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184" t="str">
        <f>E7</f>
        <v>Revitalizace náměstí Míru v Tišnově, etapa 1</v>
      </c>
      <c r="F118" s="31"/>
      <c r="G118" s="31"/>
      <c r="H118" s="31"/>
      <c r="I118" s="39"/>
      <c r="J118" s="39"/>
      <c r="K118" s="39"/>
      <c r="L118" s="63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" customFormat="1" ht="12" customHeight="1">
      <c r="B119" s="20"/>
      <c r="C119" s="31" t="s">
        <v>124</v>
      </c>
      <c r="D119" s="21"/>
      <c r="E119" s="21"/>
      <c r="F119" s="21"/>
      <c r="G119" s="21"/>
      <c r="H119" s="21"/>
      <c r="I119" s="21"/>
      <c r="J119" s="21"/>
      <c r="K119" s="21"/>
      <c r="L119" s="19"/>
    </row>
    <row r="120" s="1" customFormat="1" ht="23.25" customHeight="1">
      <c r="B120" s="20"/>
      <c r="C120" s="21"/>
      <c r="D120" s="21"/>
      <c r="E120" s="184" t="s">
        <v>125</v>
      </c>
      <c r="F120" s="21"/>
      <c r="G120" s="21"/>
      <c r="H120" s="21"/>
      <c r="I120" s="21"/>
      <c r="J120" s="21"/>
      <c r="K120" s="21"/>
      <c r="L120" s="19"/>
    </row>
    <row r="121" s="1" customFormat="1" ht="12" customHeight="1">
      <c r="B121" s="20"/>
      <c r="C121" s="31" t="s">
        <v>126</v>
      </c>
      <c r="D121" s="21"/>
      <c r="E121" s="21"/>
      <c r="F121" s="21"/>
      <c r="G121" s="21"/>
      <c r="H121" s="21"/>
      <c r="I121" s="21"/>
      <c r="J121" s="21"/>
      <c r="K121" s="21"/>
      <c r="L121" s="19"/>
    </row>
    <row r="122" s="2" customFormat="1" ht="16.5" customHeight="1">
      <c r="A122" s="37"/>
      <c r="B122" s="38"/>
      <c r="C122" s="39"/>
      <c r="D122" s="39"/>
      <c r="E122" s="51" t="s">
        <v>127</v>
      </c>
      <c r="F122" s="39"/>
      <c r="G122" s="39"/>
      <c r="H122" s="39"/>
      <c r="I122" s="39"/>
      <c r="J122" s="39"/>
      <c r="K122" s="39"/>
      <c r="L122" s="63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128</v>
      </c>
      <c r="D123" s="39"/>
      <c r="E123" s="39"/>
      <c r="F123" s="39"/>
      <c r="G123" s="39"/>
      <c r="H123" s="39"/>
      <c r="I123" s="39"/>
      <c r="J123" s="39"/>
      <c r="K123" s="39"/>
      <c r="L123" s="63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6.5" customHeight="1">
      <c r="A124" s="37"/>
      <c r="B124" s="38"/>
      <c r="C124" s="39"/>
      <c r="D124" s="39"/>
      <c r="E124" s="76" t="str">
        <f>E13</f>
        <v>51B-V2 - SO 08A2 - Vodovod - V2</v>
      </c>
      <c r="F124" s="39"/>
      <c r="G124" s="39"/>
      <c r="H124" s="39"/>
      <c r="I124" s="39"/>
      <c r="J124" s="39"/>
      <c r="K124" s="39"/>
      <c r="L124" s="63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3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2" customHeight="1">
      <c r="A126" s="37"/>
      <c r="B126" s="38"/>
      <c r="C126" s="31" t="s">
        <v>20</v>
      </c>
      <c r="D126" s="39"/>
      <c r="E126" s="39"/>
      <c r="F126" s="26" t="str">
        <f>F16</f>
        <v>Tišnov</v>
      </c>
      <c r="G126" s="39"/>
      <c r="H126" s="39"/>
      <c r="I126" s="31" t="s">
        <v>22</v>
      </c>
      <c r="J126" s="79" t="str">
        <f>IF(J16="","",J16)</f>
        <v>2. 5. 2024</v>
      </c>
      <c r="K126" s="39"/>
      <c r="L126" s="63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6.96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3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25.65" customHeight="1">
      <c r="A128" s="37"/>
      <c r="B128" s="38"/>
      <c r="C128" s="31" t="s">
        <v>24</v>
      </c>
      <c r="D128" s="39"/>
      <c r="E128" s="39"/>
      <c r="F128" s="26" t="str">
        <f>E19</f>
        <v>Město Tišnov, náměstí Míru 111, 666 01 Tišnov</v>
      </c>
      <c r="G128" s="39"/>
      <c r="H128" s="39"/>
      <c r="I128" s="31" t="s">
        <v>30</v>
      </c>
      <c r="J128" s="35" t="str">
        <f>E25</f>
        <v>Ing. Petr Velička autorizovaný architekt</v>
      </c>
      <c r="K128" s="39"/>
      <c r="L128" s="63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5.15" customHeight="1">
      <c r="A129" s="37"/>
      <c r="B129" s="38"/>
      <c r="C129" s="31" t="s">
        <v>28</v>
      </c>
      <c r="D129" s="39"/>
      <c r="E129" s="39"/>
      <c r="F129" s="26" t="str">
        <f>IF(E22="","",E22)</f>
        <v>Vyplň údaj</v>
      </c>
      <c r="G129" s="39"/>
      <c r="H129" s="39"/>
      <c r="I129" s="31" t="s">
        <v>34</v>
      </c>
      <c r="J129" s="35" t="str">
        <f>E28</f>
        <v>Čiklová</v>
      </c>
      <c r="K129" s="39"/>
      <c r="L129" s="63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0.32" customHeight="1">
      <c r="A130" s="37"/>
      <c r="B130" s="38"/>
      <c r="C130" s="39"/>
      <c r="D130" s="39"/>
      <c r="E130" s="39"/>
      <c r="F130" s="39"/>
      <c r="G130" s="39"/>
      <c r="H130" s="39"/>
      <c r="I130" s="39"/>
      <c r="J130" s="39"/>
      <c r="K130" s="39"/>
      <c r="L130" s="63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10" customFormat="1" ht="29.28" customHeight="1">
      <c r="A131" s="195"/>
      <c r="B131" s="196"/>
      <c r="C131" s="197" t="s">
        <v>142</v>
      </c>
      <c r="D131" s="198" t="s">
        <v>62</v>
      </c>
      <c r="E131" s="198" t="s">
        <v>58</v>
      </c>
      <c r="F131" s="198" t="s">
        <v>59</v>
      </c>
      <c r="G131" s="198" t="s">
        <v>143</v>
      </c>
      <c r="H131" s="198" t="s">
        <v>144</v>
      </c>
      <c r="I131" s="198" t="s">
        <v>145</v>
      </c>
      <c r="J131" s="198" t="s">
        <v>132</v>
      </c>
      <c r="K131" s="199" t="s">
        <v>146</v>
      </c>
      <c r="L131" s="200"/>
      <c r="M131" s="100" t="s">
        <v>1</v>
      </c>
      <c r="N131" s="101" t="s">
        <v>41</v>
      </c>
      <c r="O131" s="101" t="s">
        <v>147</v>
      </c>
      <c r="P131" s="101" t="s">
        <v>148</v>
      </c>
      <c r="Q131" s="101" t="s">
        <v>149</v>
      </c>
      <c r="R131" s="101" t="s">
        <v>150</v>
      </c>
      <c r="S131" s="101" t="s">
        <v>151</v>
      </c>
      <c r="T131" s="102" t="s">
        <v>152</v>
      </c>
      <c r="U131" s="195"/>
      <c r="V131" s="195"/>
      <c r="W131" s="195"/>
      <c r="X131" s="195"/>
      <c r="Y131" s="195"/>
      <c r="Z131" s="195"/>
      <c r="AA131" s="195"/>
      <c r="AB131" s="195"/>
      <c r="AC131" s="195"/>
      <c r="AD131" s="195"/>
      <c r="AE131" s="195"/>
    </row>
    <row r="132" s="2" customFormat="1" ht="22.8" customHeight="1">
      <c r="A132" s="37"/>
      <c r="B132" s="38"/>
      <c r="C132" s="107" t="s">
        <v>153</v>
      </c>
      <c r="D132" s="39"/>
      <c r="E132" s="39"/>
      <c r="F132" s="39"/>
      <c r="G132" s="39"/>
      <c r="H132" s="39"/>
      <c r="I132" s="39"/>
      <c r="J132" s="201">
        <f>BK132</f>
        <v>0</v>
      </c>
      <c r="K132" s="39"/>
      <c r="L132" s="43"/>
      <c r="M132" s="103"/>
      <c r="N132" s="202"/>
      <c r="O132" s="104"/>
      <c r="P132" s="203">
        <f>P133+P170+P175+P180+P210+P301+P340+P349</f>
        <v>0</v>
      </c>
      <c r="Q132" s="104"/>
      <c r="R132" s="203">
        <f>R133+R170+R175+R180+R210+R301+R340+R349</f>
        <v>0</v>
      </c>
      <c r="S132" s="104"/>
      <c r="T132" s="204">
        <f>T133+T170+T175+T180+T210+T301+T340+T349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76</v>
      </c>
      <c r="AU132" s="16" t="s">
        <v>134</v>
      </c>
      <c r="BK132" s="205">
        <f>BK133+BK170+BK175+BK180+BK210+BK301+BK340+BK349</f>
        <v>0</v>
      </c>
    </row>
    <row r="133" s="11" customFormat="1" ht="25.92" customHeight="1">
      <c r="A133" s="11"/>
      <c r="B133" s="206"/>
      <c r="C133" s="207"/>
      <c r="D133" s="208" t="s">
        <v>76</v>
      </c>
      <c r="E133" s="209" t="s">
        <v>84</v>
      </c>
      <c r="F133" s="209" t="s">
        <v>154</v>
      </c>
      <c r="G133" s="207"/>
      <c r="H133" s="207"/>
      <c r="I133" s="210"/>
      <c r="J133" s="211">
        <f>BK133</f>
        <v>0</v>
      </c>
      <c r="K133" s="207"/>
      <c r="L133" s="212"/>
      <c r="M133" s="213"/>
      <c r="N133" s="214"/>
      <c r="O133" s="214"/>
      <c r="P133" s="215">
        <f>SUM(P134:P169)</f>
        <v>0</v>
      </c>
      <c r="Q133" s="214"/>
      <c r="R133" s="215">
        <f>SUM(R134:R169)</f>
        <v>0</v>
      </c>
      <c r="S133" s="214"/>
      <c r="T133" s="216">
        <f>SUM(T134:T169)</f>
        <v>0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R133" s="217" t="s">
        <v>84</v>
      </c>
      <c r="AT133" s="218" t="s">
        <v>76</v>
      </c>
      <c r="AU133" s="218" t="s">
        <v>77</v>
      </c>
      <c r="AY133" s="217" t="s">
        <v>155</v>
      </c>
      <c r="BK133" s="219">
        <f>SUM(BK134:BK169)</f>
        <v>0</v>
      </c>
    </row>
    <row r="134" s="2" customFormat="1" ht="21.75" customHeight="1">
      <c r="A134" s="37"/>
      <c r="B134" s="38"/>
      <c r="C134" s="220" t="s">
        <v>84</v>
      </c>
      <c r="D134" s="220" t="s">
        <v>156</v>
      </c>
      <c r="E134" s="221" t="s">
        <v>157</v>
      </c>
      <c r="F134" s="222" t="s">
        <v>158</v>
      </c>
      <c r="G134" s="223" t="s">
        <v>159</v>
      </c>
      <c r="H134" s="224">
        <v>267.74000000000001</v>
      </c>
      <c r="I134" s="225"/>
      <c r="J134" s="226">
        <f>ROUND(I134*H134,2)</f>
        <v>0</v>
      </c>
      <c r="K134" s="222" t="s">
        <v>160</v>
      </c>
      <c r="L134" s="43"/>
      <c r="M134" s="227" t="s">
        <v>1</v>
      </c>
      <c r="N134" s="228" t="s">
        <v>44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1" t="s">
        <v>161</v>
      </c>
      <c r="AT134" s="231" t="s">
        <v>156</v>
      </c>
      <c r="AU134" s="231" t="s">
        <v>84</v>
      </c>
      <c r="AY134" s="16" t="s">
        <v>155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6" t="s">
        <v>161</v>
      </c>
      <c r="BK134" s="232">
        <f>ROUND(I134*H134,2)</f>
        <v>0</v>
      </c>
      <c r="BL134" s="16" t="s">
        <v>161</v>
      </c>
      <c r="BM134" s="231" t="s">
        <v>574</v>
      </c>
    </row>
    <row r="135" s="2" customFormat="1">
      <c r="A135" s="37"/>
      <c r="B135" s="38"/>
      <c r="C135" s="39"/>
      <c r="D135" s="233" t="s">
        <v>163</v>
      </c>
      <c r="E135" s="39"/>
      <c r="F135" s="234" t="s">
        <v>158</v>
      </c>
      <c r="G135" s="39"/>
      <c r="H135" s="39"/>
      <c r="I135" s="235"/>
      <c r="J135" s="39"/>
      <c r="K135" s="39"/>
      <c r="L135" s="43"/>
      <c r="M135" s="236"/>
      <c r="N135" s="237"/>
      <c r="O135" s="91"/>
      <c r="P135" s="91"/>
      <c r="Q135" s="91"/>
      <c r="R135" s="91"/>
      <c r="S135" s="91"/>
      <c r="T135" s="92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163</v>
      </c>
      <c r="AU135" s="16" t="s">
        <v>84</v>
      </c>
    </row>
    <row r="136" s="13" customFormat="1">
      <c r="A136" s="13"/>
      <c r="B136" s="248"/>
      <c r="C136" s="249"/>
      <c r="D136" s="233" t="s">
        <v>164</v>
      </c>
      <c r="E136" s="250" t="s">
        <v>1</v>
      </c>
      <c r="F136" s="251" t="s">
        <v>655</v>
      </c>
      <c r="G136" s="249"/>
      <c r="H136" s="252">
        <v>267.74000000000001</v>
      </c>
      <c r="I136" s="253"/>
      <c r="J136" s="249"/>
      <c r="K136" s="249"/>
      <c r="L136" s="254"/>
      <c r="M136" s="255"/>
      <c r="N136" s="256"/>
      <c r="O136" s="256"/>
      <c r="P136" s="256"/>
      <c r="Q136" s="256"/>
      <c r="R136" s="256"/>
      <c r="S136" s="256"/>
      <c r="T136" s="25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8" t="s">
        <v>164</v>
      </c>
      <c r="AU136" s="258" t="s">
        <v>84</v>
      </c>
      <c r="AV136" s="13" t="s">
        <v>86</v>
      </c>
      <c r="AW136" s="13" t="s">
        <v>33</v>
      </c>
      <c r="AX136" s="13" t="s">
        <v>77</v>
      </c>
      <c r="AY136" s="258" t="s">
        <v>155</v>
      </c>
    </row>
    <row r="137" s="14" customFormat="1">
      <c r="A137" s="14"/>
      <c r="B137" s="259"/>
      <c r="C137" s="260"/>
      <c r="D137" s="233" t="s">
        <v>164</v>
      </c>
      <c r="E137" s="261" t="s">
        <v>1</v>
      </c>
      <c r="F137" s="262" t="s">
        <v>243</v>
      </c>
      <c r="G137" s="260"/>
      <c r="H137" s="263">
        <v>267.74000000000001</v>
      </c>
      <c r="I137" s="264"/>
      <c r="J137" s="260"/>
      <c r="K137" s="260"/>
      <c r="L137" s="265"/>
      <c r="M137" s="266"/>
      <c r="N137" s="267"/>
      <c r="O137" s="267"/>
      <c r="P137" s="267"/>
      <c r="Q137" s="267"/>
      <c r="R137" s="267"/>
      <c r="S137" s="267"/>
      <c r="T137" s="26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9" t="s">
        <v>164</v>
      </c>
      <c r="AU137" s="269" t="s">
        <v>84</v>
      </c>
      <c r="AV137" s="14" t="s">
        <v>161</v>
      </c>
      <c r="AW137" s="14" t="s">
        <v>33</v>
      </c>
      <c r="AX137" s="14" t="s">
        <v>84</v>
      </c>
      <c r="AY137" s="269" t="s">
        <v>155</v>
      </c>
    </row>
    <row r="138" s="2" customFormat="1" ht="21.75" customHeight="1">
      <c r="A138" s="37"/>
      <c r="B138" s="38"/>
      <c r="C138" s="220" t="s">
        <v>86</v>
      </c>
      <c r="D138" s="220" t="s">
        <v>156</v>
      </c>
      <c r="E138" s="221" t="s">
        <v>167</v>
      </c>
      <c r="F138" s="222" t="s">
        <v>168</v>
      </c>
      <c r="G138" s="223" t="s">
        <v>159</v>
      </c>
      <c r="H138" s="224">
        <v>267.74000000000001</v>
      </c>
      <c r="I138" s="225"/>
      <c r="J138" s="226">
        <f>ROUND(I138*H138,2)</f>
        <v>0</v>
      </c>
      <c r="K138" s="222" t="s">
        <v>160</v>
      </c>
      <c r="L138" s="43"/>
      <c r="M138" s="227" t="s">
        <v>1</v>
      </c>
      <c r="N138" s="228" t="s">
        <v>44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1" t="s">
        <v>161</v>
      </c>
      <c r="AT138" s="231" t="s">
        <v>156</v>
      </c>
      <c r="AU138" s="231" t="s">
        <v>84</v>
      </c>
      <c r="AY138" s="16" t="s">
        <v>155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6" t="s">
        <v>161</v>
      </c>
      <c r="BK138" s="232">
        <f>ROUND(I138*H138,2)</f>
        <v>0</v>
      </c>
      <c r="BL138" s="16" t="s">
        <v>161</v>
      </c>
      <c r="BM138" s="231" t="s">
        <v>576</v>
      </c>
    </row>
    <row r="139" s="2" customFormat="1">
      <c r="A139" s="37"/>
      <c r="B139" s="38"/>
      <c r="C139" s="39"/>
      <c r="D139" s="233" t="s">
        <v>163</v>
      </c>
      <c r="E139" s="39"/>
      <c r="F139" s="234" t="s">
        <v>168</v>
      </c>
      <c r="G139" s="39"/>
      <c r="H139" s="39"/>
      <c r="I139" s="235"/>
      <c r="J139" s="39"/>
      <c r="K139" s="39"/>
      <c r="L139" s="43"/>
      <c r="M139" s="236"/>
      <c r="N139" s="237"/>
      <c r="O139" s="91"/>
      <c r="P139" s="91"/>
      <c r="Q139" s="91"/>
      <c r="R139" s="91"/>
      <c r="S139" s="91"/>
      <c r="T139" s="92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163</v>
      </c>
      <c r="AU139" s="16" t="s">
        <v>84</v>
      </c>
    </row>
    <row r="140" s="2" customFormat="1" ht="21.75" customHeight="1">
      <c r="A140" s="37"/>
      <c r="B140" s="38"/>
      <c r="C140" s="220" t="s">
        <v>94</v>
      </c>
      <c r="D140" s="220" t="s">
        <v>156</v>
      </c>
      <c r="E140" s="221" t="s">
        <v>170</v>
      </c>
      <c r="F140" s="222" t="s">
        <v>171</v>
      </c>
      <c r="G140" s="223" t="s">
        <v>172</v>
      </c>
      <c r="H140" s="224">
        <v>340.5</v>
      </c>
      <c r="I140" s="225"/>
      <c r="J140" s="226">
        <f>ROUND(I140*H140,2)</f>
        <v>0</v>
      </c>
      <c r="K140" s="222" t="s">
        <v>160</v>
      </c>
      <c r="L140" s="43"/>
      <c r="M140" s="227" t="s">
        <v>1</v>
      </c>
      <c r="N140" s="228" t="s">
        <v>44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1" t="s">
        <v>161</v>
      </c>
      <c r="AT140" s="231" t="s">
        <v>156</v>
      </c>
      <c r="AU140" s="231" t="s">
        <v>84</v>
      </c>
      <c r="AY140" s="16" t="s">
        <v>155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6" t="s">
        <v>161</v>
      </c>
      <c r="BK140" s="232">
        <f>ROUND(I140*H140,2)</f>
        <v>0</v>
      </c>
      <c r="BL140" s="16" t="s">
        <v>161</v>
      </c>
      <c r="BM140" s="231" t="s">
        <v>577</v>
      </c>
    </row>
    <row r="141" s="2" customFormat="1">
      <c r="A141" s="37"/>
      <c r="B141" s="38"/>
      <c r="C141" s="39"/>
      <c r="D141" s="233" t="s">
        <v>163</v>
      </c>
      <c r="E141" s="39"/>
      <c r="F141" s="234" t="s">
        <v>171</v>
      </c>
      <c r="G141" s="39"/>
      <c r="H141" s="39"/>
      <c r="I141" s="235"/>
      <c r="J141" s="39"/>
      <c r="K141" s="39"/>
      <c r="L141" s="43"/>
      <c r="M141" s="236"/>
      <c r="N141" s="237"/>
      <c r="O141" s="91"/>
      <c r="P141" s="91"/>
      <c r="Q141" s="91"/>
      <c r="R141" s="91"/>
      <c r="S141" s="91"/>
      <c r="T141" s="92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163</v>
      </c>
      <c r="AU141" s="16" t="s">
        <v>84</v>
      </c>
    </row>
    <row r="142" s="13" customFormat="1">
      <c r="A142" s="13"/>
      <c r="B142" s="248"/>
      <c r="C142" s="249"/>
      <c r="D142" s="233" t="s">
        <v>164</v>
      </c>
      <c r="E142" s="250" t="s">
        <v>1</v>
      </c>
      <c r="F142" s="251" t="s">
        <v>656</v>
      </c>
      <c r="G142" s="249"/>
      <c r="H142" s="252">
        <v>340.5</v>
      </c>
      <c r="I142" s="253"/>
      <c r="J142" s="249"/>
      <c r="K142" s="249"/>
      <c r="L142" s="254"/>
      <c r="M142" s="255"/>
      <c r="N142" s="256"/>
      <c r="O142" s="256"/>
      <c r="P142" s="256"/>
      <c r="Q142" s="256"/>
      <c r="R142" s="256"/>
      <c r="S142" s="256"/>
      <c r="T142" s="25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8" t="s">
        <v>164</v>
      </c>
      <c r="AU142" s="258" t="s">
        <v>84</v>
      </c>
      <c r="AV142" s="13" t="s">
        <v>86</v>
      </c>
      <c r="AW142" s="13" t="s">
        <v>33</v>
      </c>
      <c r="AX142" s="13" t="s">
        <v>77</v>
      </c>
      <c r="AY142" s="258" t="s">
        <v>155</v>
      </c>
    </row>
    <row r="143" s="14" customFormat="1">
      <c r="A143" s="14"/>
      <c r="B143" s="259"/>
      <c r="C143" s="260"/>
      <c r="D143" s="233" t="s">
        <v>164</v>
      </c>
      <c r="E143" s="261" t="s">
        <v>1</v>
      </c>
      <c r="F143" s="262" t="s">
        <v>243</v>
      </c>
      <c r="G143" s="260"/>
      <c r="H143" s="263">
        <v>340.5</v>
      </c>
      <c r="I143" s="264"/>
      <c r="J143" s="260"/>
      <c r="K143" s="260"/>
      <c r="L143" s="265"/>
      <c r="M143" s="266"/>
      <c r="N143" s="267"/>
      <c r="O143" s="267"/>
      <c r="P143" s="267"/>
      <c r="Q143" s="267"/>
      <c r="R143" s="267"/>
      <c r="S143" s="267"/>
      <c r="T143" s="26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9" t="s">
        <v>164</v>
      </c>
      <c r="AU143" s="269" t="s">
        <v>84</v>
      </c>
      <c r="AV143" s="14" t="s">
        <v>161</v>
      </c>
      <c r="AW143" s="14" t="s">
        <v>33</v>
      </c>
      <c r="AX143" s="14" t="s">
        <v>84</v>
      </c>
      <c r="AY143" s="269" t="s">
        <v>155</v>
      </c>
    </row>
    <row r="144" s="2" customFormat="1" ht="21.75" customHeight="1">
      <c r="A144" s="37"/>
      <c r="B144" s="38"/>
      <c r="C144" s="220" t="s">
        <v>161</v>
      </c>
      <c r="D144" s="220" t="s">
        <v>156</v>
      </c>
      <c r="E144" s="221" t="s">
        <v>176</v>
      </c>
      <c r="F144" s="222" t="s">
        <v>177</v>
      </c>
      <c r="G144" s="223" t="s">
        <v>172</v>
      </c>
      <c r="H144" s="224">
        <v>340.5</v>
      </c>
      <c r="I144" s="225"/>
      <c r="J144" s="226">
        <f>ROUND(I144*H144,2)</f>
        <v>0</v>
      </c>
      <c r="K144" s="222" t="s">
        <v>160</v>
      </c>
      <c r="L144" s="43"/>
      <c r="M144" s="227" t="s">
        <v>1</v>
      </c>
      <c r="N144" s="228" t="s">
        <v>44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1" t="s">
        <v>161</v>
      </c>
      <c r="AT144" s="231" t="s">
        <v>156</v>
      </c>
      <c r="AU144" s="231" t="s">
        <v>84</v>
      </c>
      <c r="AY144" s="16" t="s">
        <v>155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6" t="s">
        <v>161</v>
      </c>
      <c r="BK144" s="232">
        <f>ROUND(I144*H144,2)</f>
        <v>0</v>
      </c>
      <c r="BL144" s="16" t="s">
        <v>161</v>
      </c>
      <c r="BM144" s="231" t="s">
        <v>579</v>
      </c>
    </row>
    <row r="145" s="2" customFormat="1">
      <c r="A145" s="37"/>
      <c r="B145" s="38"/>
      <c r="C145" s="39"/>
      <c r="D145" s="233" t="s">
        <v>163</v>
      </c>
      <c r="E145" s="39"/>
      <c r="F145" s="234" t="s">
        <v>177</v>
      </c>
      <c r="G145" s="39"/>
      <c r="H145" s="39"/>
      <c r="I145" s="235"/>
      <c r="J145" s="39"/>
      <c r="K145" s="39"/>
      <c r="L145" s="43"/>
      <c r="M145" s="236"/>
      <c r="N145" s="237"/>
      <c r="O145" s="91"/>
      <c r="P145" s="91"/>
      <c r="Q145" s="91"/>
      <c r="R145" s="91"/>
      <c r="S145" s="91"/>
      <c r="T145" s="92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163</v>
      </c>
      <c r="AU145" s="16" t="s">
        <v>84</v>
      </c>
    </row>
    <row r="146" s="2" customFormat="1" ht="16.5" customHeight="1">
      <c r="A146" s="37"/>
      <c r="B146" s="38"/>
      <c r="C146" s="220" t="s">
        <v>179</v>
      </c>
      <c r="D146" s="220" t="s">
        <v>156</v>
      </c>
      <c r="E146" s="221" t="s">
        <v>180</v>
      </c>
      <c r="F146" s="222" t="s">
        <v>181</v>
      </c>
      <c r="G146" s="223" t="s">
        <v>159</v>
      </c>
      <c r="H146" s="224">
        <v>267.74000000000001</v>
      </c>
      <c r="I146" s="225"/>
      <c r="J146" s="226">
        <f>ROUND(I146*H146,2)</f>
        <v>0</v>
      </c>
      <c r="K146" s="222" t="s">
        <v>160</v>
      </c>
      <c r="L146" s="43"/>
      <c r="M146" s="227" t="s">
        <v>1</v>
      </c>
      <c r="N146" s="228" t="s">
        <v>44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1" t="s">
        <v>161</v>
      </c>
      <c r="AT146" s="231" t="s">
        <v>156</v>
      </c>
      <c r="AU146" s="231" t="s">
        <v>84</v>
      </c>
      <c r="AY146" s="16" t="s">
        <v>155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6" t="s">
        <v>161</v>
      </c>
      <c r="BK146" s="232">
        <f>ROUND(I146*H146,2)</f>
        <v>0</v>
      </c>
      <c r="BL146" s="16" t="s">
        <v>161</v>
      </c>
      <c r="BM146" s="231" t="s">
        <v>580</v>
      </c>
    </row>
    <row r="147" s="2" customFormat="1">
      <c r="A147" s="37"/>
      <c r="B147" s="38"/>
      <c r="C147" s="39"/>
      <c r="D147" s="233" t="s">
        <v>163</v>
      </c>
      <c r="E147" s="39"/>
      <c r="F147" s="234" t="s">
        <v>181</v>
      </c>
      <c r="G147" s="39"/>
      <c r="H147" s="39"/>
      <c r="I147" s="235"/>
      <c r="J147" s="39"/>
      <c r="K147" s="39"/>
      <c r="L147" s="43"/>
      <c r="M147" s="236"/>
      <c r="N147" s="237"/>
      <c r="O147" s="91"/>
      <c r="P147" s="91"/>
      <c r="Q147" s="91"/>
      <c r="R147" s="91"/>
      <c r="S147" s="91"/>
      <c r="T147" s="92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163</v>
      </c>
      <c r="AU147" s="16" t="s">
        <v>84</v>
      </c>
    </row>
    <row r="148" s="2" customFormat="1" ht="21.75" customHeight="1">
      <c r="A148" s="37"/>
      <c r="B148" s="38"/>
      <c r="C148" s="220" t="s">
        <v>183</v>
      </c>
      <c r="D148" s="220" t="s">
        <v>156</v>
      </c>
      <c r="E148" s="221" t="s">
        <v>184</v>
      </c>
      <c r="F148" s="222" t="s">
        <v>185</v>
      </c>
      <c r="G148" s="223" t="s">
        <v>159</v>
      </c>
      <c r="H148" s="224">
        <v>267.74000000000001</v>
      </c>
      <c r="I148" s="225"/>
      <c r="J148" s="226">
        <f>ROUND(I148*H148,2)</f>
        <v>0</v>
      </c>
      <c r="K148" s="222" t="s">
        <v>160</v>
      </c>
      <c r="L148" s="43"/>
      <c r="M148" s="227" t="s">
        <v>1</v>
      </c>
      <c r="N148" s="228" t="s">
        <v>44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1" t="s">
        <v>161</v>
      </c>
      <c r="AT148" s="231" t="s">
        <v>156</v>
      </c>
      <c r="AU148" s="231" t="s">
        <v>84</v>
      </c>
      <c r="AY148" s="16" t="s">
        <v>155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6" t="s">
        <v>161</v>
      </c>
      <c r="BK148" s="232">
        <f>ROUND(I148*H148,2)</f>
        <v>0</v>
      </c>
      <c r="BL148" s="16" t="s">
        <v>161</v>
      </c>
      <c r="BM148" s="231" t="s">
        <v>581</v>
      </c>
    </row>
    <row r="149" s="2" customFormat="1">
      <c r="A149" s="37"/>
      <c r="B149" s="38"/>
      <c r="C149" s="39"/>
      <c r="D149" s="233" t="s">
        <v>163</v>
      </c>
      <c r="E149" s="39"/>
      <c r="F149" s="234" t="s">
        <v>185</v>
      </c>
      <c r="G149" s="39"/>
      <c r="H149" s="39"/>
      <c r="I149" s="235"/>
      <c r="J149" s="39"/>
      <c r="K149" s="39"/>
      <c r="L149" s="43"/>
      <c r="M149" s="236"/>
      <c r="N149" s="237"/>
      <c r="O149" s="91"/>
      <c r="P149" s="91"/>
      <c r="Q149" s="91"/>
      <c r="R149" s="91"/>
      <c r="S149" s="91"/>
      <c r="T149" s="92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163</v>
      </c>
      <c r="AU149" s="16" t="s">
        <v>84</v>
      </c>
    </row>
    <row r="150" s="13" customFormat="1">
      <c r="A150" s="13"/>
      <c r="B150" s="248"/>
      <c r="C150" s="249"/>
      <c r="D150" s="233" t="s">
        <v>164</v>
      </c>
      <c r="E150" s="250" t="s">
        <v>1</v>
      </c>
      <c r="F150" s="251" t="s">
        <v>657</v>
      </c>
      <c r="G150" s="249"/>
      <c r="H150" s="252">
        <v>267.74000000000001</v>
      </c>
      <c r="I150" s="253"/>
      <c r="J150" s="249"/>
      <c r="K150" s="249"/>
      <c r="L150" s="254"/>
      <c r="M150" s="255"/>
      <c r="N150" s="256"/>
      <c r="O150" s="256"/>
      <c r="P150" s="256"/>
      <c r="Q150" s="256"/>
      <c r="R150" s="256"/>
      <c r="S150" s="256"/>
      <c r="T150" s="25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8" t="s">
        <v>164</v>
      </c>
      <c r="AU150" s="258" t="s">
        <v>84</v>
      </c>
      <c r="AV150" s="13" t="s">
        <v>86</v>
      </c>
      <c r="AW150" s="13" t="s">
        <v>33</v>
      </c>
      <c r="AX150" s="13" t="s">
        <v>77</v>
      </c>
      <c r="AY150" s="258" t="s">
        <v>155</v>
      </c>
    </row>
    <row r="151" s="14" customFormat="1">
      <c r="A151" s="14"/>
      <c r="B151" s="259"/>
      <c r="C151" s="260"/>
      <c r="D151" s="233" t="s">
        <v>164</v>
      </c>
      <c r="E151" s="261" t="s">
        <v>1</v>
      </c>
      <c r="F151" s="262" t="s">
        <v>243</v>
      </c>
      <c r="G151" s="260"/>
      <c r="H151" s="263">
        <v>267.74000000000001</v>
      </c>
      <c r="I151" s="264"/>
      <c r="J151" s="260"/>
      <c r="K151" s="260"/>
      <c r="L151" s="265"/>
      <c r="M151" s="266"/>
      <c r="N151" s="267"/>
      <c r="O151" s="267"/>
      <c r="P151" s="267"/>
      <c r="Q151" s="267"/>
      <c r="R151" s="267"/>
      <c r="S151" s="267"/>
      <c r="T151" s="26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9" t="s">
        <v>164</v>
      </c>
      <c r="AU151" s="269" t="s">
        <v>84</v>
      </c>
      <c r="AV151" s="14" t="s">
        <v>161</v>
      </c>
      <c r="AW151" s="14" t="s">
        <v>33</v>
      </c>
      <c r="AX151" s="14" t="s">
        <v>84</v>
      </c>
      <c r="AY151" s="269" t="s">
        <v>155</v>
      </c>
    </row>
    <row r="152" s="2" customFormat="1" ht="21.75" customHeight="1">
      <c r="A152" s="37"/>
      <c r="B152" s="38"/>
      <c r="C152" s="220" t="s">
        <v>188</v>
      </c>
      <c r="D152" s="220" t="s">
        <v>156</v>
      </c>
      <c r="E152" s="221" t="s">
        <v>189</v>
      </c>
      <c r="F152" s="222" t="s">
        <v>190</v>
      </c>
      <c r="G152" s="223" t="s">
        <v>159</v>
      </c>
      <c r="H152" s="224">
        <v>267.74000000000001</v>
      </c>
      <c r="I152" s="225"/>
      <c r="J152" s="226">
        <f>ROUND(I152*H152,2)</f>
        <v>0</v>
      </c>
      <c r="K152" s="222" t="s">
        <v>160</v>
      </c>
      <c r="L152" s="43"/>
      <c r="M152" s="227" t="s">
        <v>1</v>
      </c>
      <c r="N152" s="228" t="s">
        <v>44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1" t="s">
        <v>161</v>
      </c>
      <c r="AT152" s="231" t="s">
        <v>156</v>
      </c>
      <c r="AU152" s="231" t="s">
        <v>84</v>
      </c>
      <c r="AY152" s="16" t="s">
        <v>155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6" t="s">
        <v>161</v>
      </c>
      <c r="BK152" s="232">
        <f>ROUND(I152*H152,2)</f>
        <v>0</v>
      </c>
      <c r="BL152" s="16" t="s">
        <v>161</v>
      </c>
      <c r="BM152" s="231" t="s">
        <v>583</v>
      </c>
    </row>
    <row r="153" s="2" customFormat="1">
      <c r="A153" s="37"/>
      <c r="B153" s="38"/>
      <c r="C153" s="39"/>
      <c r="D153" s="233" t="s">
        <v>163</v>
      </c>
      <c r="E153" s="39"/>
      <c r="F153" s="234" t="s">
        <v>190</v>
      </c>
      <c r="G153" s="39"/>
      <c r="H153" s="39"/>
      <c r="I153" s="235"/>
      <c r="J153" s="39"/>
      <c r="K153" s="39"/>
      <c r="L153" s="43"/>
      <c r="M153" s="236"/>
      <c r="N153" s="237"/>
      <c r="O153" s="91"/>
      <c r="P153" s="91"/>
      <c r="Q153" s="91"/>
      <c r="R153" s="91"/>
      <c r="S153" s="91"/>
      <c r="T153" s="92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163</v>
      </c>
      <c r="AU153" s="16" t="s">
        <v>84</v>
      </c>
    </row>
    <row r="154" s="2" customFormat="1" ht="16.5" customHeight="1">
      <c r="A154" s="37"/>
      <c r="B154" s="38"/>
      <c r="C154" s="220" t="s">
        <v>192</v>
      </c>
      <c r="D154" s="220" t="s">
        <v>156</v>
      </c>
      <c r="E154" s="221" t="s">
        <v>193</v>
      </c>
      <c r="F154" s="222" t="s">
        <v>194</v>
      </c>
      <c r="G154" s="223" t="s">
        <v>159</v>
      </c>
      <c r="H154" s="224">
        <v>267.74000000000001</v>
      </c>
      <c r="I154" s="225"/>
      <c r="J154" s="226">
        <f>ROUND(I154*H154,2)</f>
        <v>0</v>
      </c>
      <c r="K154" s="222" t="s">
        <v>160</v>
      </c>
      <c r="L154" s="43"/>
      <c r="M154" s="227" t="s">
        <v>1</v>
      </c>
      <c r="N154" s="228" t="s">
        <v>44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1" t="s">
        <v>161</v>
      </c>
      <c r="AT154" s="231" t="s">
        <v>156</v>
      </c>
      <c r="AU154" s="231" t="s">
        <v>84</v>
      </c>
      <c r="AY154" s="16" t="s">
        <v>155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6" t="s">
        <v>161</v>
      </c>
      <c r="BK154" s="232">
        <f>ROUND(I154*H154,2)</f>
        <v>0</v>
      </c>
      <c r="BL154" s="16" t="s">
        <v>161</v>
      </c>
      <c r="BM154" s="231" t="s">
        <v>584</v>
      </c>
    </row>
    <row r="155" s="2" customFormat="1">
      <c r="A155" s="37"/>
      <c r="B155" s="38"/>
      <c r="C155" s="39"/>
      <c r="D155" s="233" t="s">
        <v>163</v>
      </c>
      <c r="E155" s="39"/>
      <c r="F155" s="234" t="s">
        <v>194</v>
      </c>
      <c r="G155" s="39"/>
      <c r="H155" s="39"/>
      <c r="I155" s="235"/>
      <c r="J155" s="39"/>
      <c r="K155" s="39"/>
      <c r="L155" s="43"/>
      <c r="M155" s="236"/>
      <c r="N155" s="237"/>
      <c r="O155" s="91"/>
      <c r="P155" s="91"/>
      <c r="Q155" s="91"/>
      <c r="R155" s="91"/>
      <c r="S155" s="91"/>
      <c r="T155" s="92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163</v>
      </c>
      <c r="AU155" s="16" t="s">
        <v>84</v>
      </c>
    </row>
    <row r="156" s="2" customFormat="1" ht="24.15" customHeight="1">
      <c r="A156" s="37"/>
      <c r="B156" s="38"/>
      <c r="C156" s="220" t="s">
        <v>196</v>
      </c>
      <c r="D156" s="220" t="s">
        <v>156</v>
      </c>
      <c r="E156" s="221" t="s">
        <v>197</v>
      </c>
      <c r="F156" s="222" t="s">
        <v>198</v>
      </c>
      <c r="G156" s="223" t="s">
        <v>159</v>
      </c>
      <c r="H156" s="224">
        <v>205.09</v>
      </c>
      <c r="I156" s="225"/>
      <c r="J156" s="226">
        <f>ROUND(I156*H156,2)</f>
        <v>0</v>
      </c>
      <c r="K156" s="222" t="s">
        <v>160</v>
      </c>
      <c r="L156" s="43"/>
      <c r="M156" s="227" t="s">
        <v>1</v>
      </c>
      <c r="N156" s="228" t="s">
        <v>44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1" t="s">
        <v>161</v>
      </c>
      <c r="AT156" s="231" t="s">
        <v>156</v>
      </c>
      <c r="AU156" s="231" t="s">
        <v>84</v>
      </c>
      <c r="AY156" s="16" t="s">
        <v>155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6" t="s">
        <v>161</v>
      </c>
      <c r="BK156" s="232">
        <f>ROUND(I156*H156,2)</f>
        <v>0</v>
      </c>
      <c r="BL156" s="16" t="s">
        <v>161</v>
      </c>
      <c r="BM156" s="231" t="s">
        <v>585</v>
      </c>
    </row>
    <row r="157" s="2" customFormat="1">
      <c r="A157" s="37"/>
      <c r="B157" s="38"/>
      <c r="C157" s="39"/>
      <c r="D157" s="233" t="s">
        <v>163</v>
      </c>
      <c r="E157" s="39"/>
      <c r="F157" s="234" t="s">
        <v>198</v>
      </c>
      <c r="G157" s="39"/>
      <c r="H157" s="39"/>
      <c r="I157" s="235"/>
      <c r="J157" s="39"/>
      <c r="K157" s="39"/>
      <c r="L157" s="43"/>
      <c r="M157" s="236"/>
      <c r="N157" s="237"/>
      <c r="O157" s="91"/>
      <c r="P157" s="91"/>
      <c r="Q157" s="91"/>
      <c r="R157" s="91"/>
      <c r="S157" s="91"/>
      <c r="T157" s="92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163</v>
      </c>
      <c r="AU157" s="16" t="s">
        <v>84</v>
      </c>
    </row>
    <row r="158" s="13" customFormat="1">
      <c r="A158" s="13"/>
      <c r="B158" s="248"/>
      <c r="C158" s="249"/>
      <c r="D158" s="233" t="s">
        <v>164</v>
      </c>
      <c r="E158" s="250" t="s">
        <v>1</v>
      </c>
      <c r="F158" s="251" t="s">
        <v>658</v>
      </c>
      <c r="G158" s="249"/>
      <c r="H158" s="252">
        <v>205.09</v>
      </c>
      <c r="I158" s="253"/>
      <c r="J158" s="249"/>
      <c r="K158" s="249"/>
      <c r="L158" s="254"/>
      <c r="M158" s="255"/>
      <c r="N158" s="256"/>
      <c r="O158" s="256"/>
      <c r="P158" s="256"/>
      <c r="Q158" s="256"/>
      <c r="R158" s="256"/>
      <c r="S158" s="256"/>
      <c r="T158" s="25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8" t="s">
        <v>164</v>
      </c>
      <c r="AU158" s="258" t="s">
        <v>84</v>
      </c>
      <c r="AV158" s="13" t="s">
        <v>86</v>
      </c>
      <c r="AW158" s="13" t="s">
        <v>33</v>
      </c>
      <c r="AX158" s="13" t="s">
        <v>77</v>
      </c>
      <c r="AY158" s="258" t="s">
        <v>155</v>
      </c>
    </row>
    <row r="159" s="14" customFormat="1">
      <c r="A159" s="14"/>
      <c r="B159" s="259"/>
      <c r="C159" s="260"/>
      <c r="D159" s="233" t="s">
        <v>164</v>
      </c>
      <c r="E159" s="261" t="s">
        <v>1</v>
      </c>
      <c r="F159" s="262" t="s">
        <v>243</v>
      </c>
      <c r="G159" s="260"/>
      <c r="H159" s="263">
        <v>205.09</v>
      </c>
      <c r="I159" s="264"/>
      <c r="J159" s="260"/>
      <c r="K159" s="260"/>
      <c r="L159" s="265"/>
      <c r="M159" s="266"/>
      <c r="N159" s="267"/>
      <c r="O159" s="267"/>
      <c r="P159" s="267"/>
      <c r="Q159" s="267"/>
      <c r="R159" s="267"/>
      <c r="S159" s="267"/>
      <c r="T159" s="26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9" t="s">
        <v>164</v>
      </c>
      <c r="AU159" s="269" t="s">
        <v>84</v>
      </c>
      <c r="AV159" s="14" t="s">
        <v>161</v>
      </c>
      <c r="AW159" s="14" t="s">
        <v>33</v>
      </c>
      <c r="AX159" s="14" t="s">
        <v>84</v>
      </c>
      <c r="AY159" s="269" t="s">
        <v>155</v>
      </c>
    </row>
    <row r="160" s="2" customFormat="1" ht="24.15" customHeight="1">
      <c r="A160" s="37"/>
      <c r="B160" s="38"/>
      <c r="C160" s="220" t="s">
        <v>201</v>
      </c>
      <c r="D160" s="220" t="s">
        <v>156</v>
      </c>
      <c r="E160" s="221" t="s">
        <v>202</v>
      </c>
      <c r="F160" s="222" t="s">
        <v>203</v>
      </c>
      <c r="G160" s="223" t="s">
        <v>159</v>
      </c>
      <c r="H160" s="224">
        <v>49.240000000000002</v>
      </c>
      <c r="I160" s="225"/>
      <c r="J160" s="226">
        <f>ROUND(I160*H160,2)</f>
        <v>0</v>
      </c>
      <c r="K160" s="222" t="s">
        <v>160</v>
      </c>
      <c r="L160" s="43"/>
      <c r="M160" s="227" t="s">
        <v>1</v>
      </c>
      <c r="N160" s="228" t="s">
        <v>44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1" t="s">
        <v>161</v>
      </c>
      <c r="AT160" s="231" t="s">
        <v>156</v>
      </c>
      <c r="AU160" s="231" t="s">
        <v>84</v>
      </c>
      <c r="AY160" s="16" t="s">
        <v>155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6" t="s">
        <v>161</v>
      </c>
      <c r="BK160" s="232">
        <f>ROUND(I160*H160,2)</f>
        <v>0</v>
      </c>
      <c r="BL160" s="16" t="s">
        <v>161</v>
      </c>
      <c r="BM160" s="231" t="s">
        <v>587</v>
      </c>
    </row>
    <row r="161" s="2" customFormat="1">
      <c r="A161" s="37"/>
      <c r="B161" s="38"/>
      <c r="C161" s="39"/>
      <c r="D161" s="233" t="s">
        <v>163</v>
      </c>
      <c r="E161" s="39"/>
      <c r="F161" s="234" t="s">
        <v>203</v>
      </c>
      <c r="G161" s="39"/>
      <c r="H161" s="39"/>
      <c r="I161" s="235"/>
      <c r="J161" s="39"/>
      <c r="K161" s="39"/>
      <c r="L161" s="43"/>
      <c r="M161" s="236"/>
      <c r="N161" s="237"/>
      <c r="O161" s="91"/>
      <c r="P161" s="91"/>
      <c r="Q161" s="91"/>
      <c r="R161" s="91"/>
      <c r="S161" s="91"/>
      <c r="T161" s="92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163</v>
      </c>
      <c r="AU161" s="16" t="s">
        <v>84</v>
      </c>
    </row>
    <row r="162" s="13" customFormat="1">
      <c r="A162" s="13"/>
      <c r="B162" s="248"/>
      <c r="C162" s="249"/>
      <c r="D162" s="233" t="s">
        <v>164</v>
      </c>
      <c r="E162" s="250" t="s">
        <v>1</v>
      </c>
      <c r="F162" s="251" t="s">
        <v>659</v>
      </c>
      <c r="G162" s="249"/>
      <c r="H162" s="252">
        <v>49.240000000000002</v>
      </c>
      <c r="I162" s="253"/>
      <c r="J162" s="249"/>
      <c r="K162" s="249"/>
      <c r="L162" s="254"/>
      <c r="M162" s="255"/>
      <c r="N162" s="256"/>
      <c r="O162" s="256"/>
      <c r="P162" s="256"/>
      <c r="Q162" s="256"/>
      <c r="R162" s="256"/>
      <c r="S162" s="256"/>
      <c r="T162" s="25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8" t="s">
        <v>164</v>
      </c>
      <c r="AU162" s="258" t="s">
        <v>84</v>
      </c>
      <c r="AV162" s="13" t="s">
        <v>86</v>
      </c>
      <c r="AW162" s="13" t="s">
        <v>33</v>
      </c>
      <c r="AX162" s="13" t="s">
        <v>77</v>
      </c>
      <c r="AY162" s="258" t="s">
        <v>155</v>
      </c>
    </row>
    <row r="163" s="14" customFormat="1">
      <c r="A163" s="14"/>
      <c r="B163" s="259"/>
      <c r="C163" s="260"/>
      <c r="D163" s="233" t="s">
        <v>164</v>
      </c>
      <c r="E163" s="261" t="s">
        <v>1</v>
      </c>
      <c r="F163" s="262" t="s">
        <v>243</v>
      </c>
      <c r="G163" s="260"/>
      <c r="H163" s="263">
        <v>49.240000000000002</v>
      </c>
      <c r="I163" s="264"/>
      <c r="J163" s="260"/>
      <c r="K163" s="260"/>
      <c r="L163" s="265"/>
      <c r="M163" s="266"/>
      <c r="N163" s="267"/>
      <c r="O163" s="267"/>
      <c r="P163" s="267"/>
      <c r="Q163" s="267"/>
      <c r="R163" s="267"/>
      <c r="S163" s="267"/>
      <c r="T163" s="26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9" t="s">
        <v>164</v>
      </c>
      <c r="AU163" s="269" t="s">
        <v>84</v>
      </c>
      <c r="AV163" s="14" t="s">
        <v>161</v>
      </c>
      <c r="AW163" s="14" t="s">
        <v>33</v>
      </c>
      <c r="AX163" s="14" t="s">
        <v>84</v>
      </c>
      <c r="AY163" s="269" t="s">
        <v>155</v>
      </c>
    </row>
    <row r="164" s="2" customFormat="1" ht="16.5" customHeight="1">
      <c r="A164" s="37"/>
      <c r="B164" s="38"/>
      <c r="C164" s="220" t="s">
        <v>206</v>
      </c>
      <c r="D164" s="220" t="s">
        <v>156</v>
      </c>
      <c r="E164" s="221" t="s">
        <v>207</v>
      </c>
      <c r="F164" s="222" t="s">
        <v>208</v>
      </c>
      <c r="G164" s="223" t="s">
        <v>209</v>
      </c>
      <c r="H164" s="224">
        <v>401.61000000000001</v>
      </c>
      <c r="I164" s="225"/>
      <c r="J164" s="226">
        <f>ROUND(I164*H164,2)</f>
        <v>0</v>
      </c>
      <c r="K164" s="222" t="s">
        <v>160</v>
      </c>
      <c r="L164" s="43"/>
      <c r="M164" s="227" t="s">
        <v>1</v>
      </c>
      <c r="N164" s="228" t="s">
        <v>44</v>
      </c>
      <c r="O164" s="91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1" t="s">
        <v>161</v>
      </c>
      <c r="AT164" s="231" t="s">
        <v>156</v>
      </c>
      <c r="AU164" s="231" t="s">
        <v>84</v>
      </c>
      <c r="AY164" s="16" t="s">
        <v>155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6" t="s">
        <v>161</v>
      </c>
      <c r="BK164" s="232">
        <f>ROUND(I164*H164,2)</f>
        <v>0</v>
      </c>
      <c r="BL164" s="16" t="s">
        <v>161</v>
      </c>
      <c r="BM164" s="231" t="s">
        <v>589</v>
      </c>
    </row>
    <row r="165" s="2" customFormat="1">
      <c r="A165" s="37"/>
      <c r="B165" s="38"/>
      <c r="C165" s="39"/>
      <c r="D165" s="233" t="s">
        <v>163</v>
      </c>
      <c r="E165" s="39"/>
      <c r="F165" s="234" t="s">
        <v>208</v>
      </c>
      <c r="G165" s="39"/>
      <c r="H165" s="39"/>
      <c r="I165" s="235"/>
      <c r="J165" s="39"/>
      <c r="K165" s="39"/>
      <c r="L165" s="43"/>
      <c r="M165" s="236"/>
      <c r="N165" s="237"/>
      <c r="O165" s="91"/>
      <c r="P165" s="91"/>
      <c r="Q165" s="91"/>
      <c r="R165" s="91"/>
      <c r="S165" s="91"/>
      <c r="T165" s="92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163</v>
      </c>
      <c r="AU165" s="16" t="s">
        <v>84</v>
      </c>
    </row>
    <row r="166" s="13" customFormat="1">
      <c r="A166" s="13"/>
      <c r="B166" s="248"/>
      <c r="C166" s="249"/>
      <c r="D166" s="233" t="s">
        <v>164</v>
      </c>
      <c r="E166" s="250" t="s">
        <v>1</v>
      </c>
      <c r="F166" s="251" t="s">
        <v>660</v>
      </c>
      <c r="G166" s="249"/>
      <c r="H166" s="252">
        <v>401.61000000000001</v>
      </c>
      <c r="I166" s="253"/>
      <c r="J166" s="249"/>
      <c r="K166" s="249"/>
      <c r="L166" s="254"/>
      <c r="M166" s="255"/>
      <c r="N166" s="256"/>
      <c r="O166" s="256"/>
      <c r="P166" s="256"/>
      <c r="Q166" s="256"/>
      <c r="R166" s="256"/>
      <c r="S166" s="256"/>
      <c r="T166" s="25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8" t="s">
        <v>164</v>
      </c>
      <c r="AU166" s="258" t="s">
        <v>84</v>
      </c>
      <c r="AV166" s="13" t="s">
        <v>86</v>
      </c>
      <c r="AW166" s="13" t="s">
        <v>33</v>
      </c>
      <c r="AX166" s="13" t="s">
        <v>77</v>
      </c>
      <c r="AY166" s="258" t="s">
        <v>155</v>
      </c>
    </row>
    <row r="167" s="14" customFormat="1">
      <c r="A167" s="14"/>
      <c r="B167" s="259"/>
      <c r="C167" s="260"/>
      <c r="D167" s="233" t="s">
        <v>164</v>
      </c>
      <c r="E167" s="261" t="s">
        <v>1</v>
      </c>
      <c r="F167" s="262" t="s">
        <v>243</v>
      </c>
      <c r="G167" s="260"/>
      <c r="H167" s="263">
        <v>401.61000000000001</v>
      </c>
      <c r="I167" s="264"/>
      <c r="J167" s="260"/>
      <c r="K167" s="260"/>
      <c r="L167" s="265"/>
      <c r="M167" s="266"/>
      <c r="N167" s="267"/>
      <c r="O167" s="267"/>
      <c r="P167" s="267"/>
      <c r="Q167" s="267"/>
      <c r="R167" s="267"/>
      <c r="S167" s="267"/>
      <c r="T167" s="26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9" t="s">
        <v>164</v>
      </c>
      <c r="AU167" s="269" t="s">
        <v>84</v>
      </c>
      <c r="AV167" s="14" t="s">
        <v>161</v>
      </c>
      <c r="AW167" s="14" t="s">
        <v>33</v>
      </c>
      <c r="AX167" s="14" t="s">
        <v>84</v>
      </c>
      <c r="AY167" s="269" t="s">
        <v>155</v>
      </c>
    </row>
    <row r="168" s="2" customFormat="1" ht="16.5" customHeight="1">
      <c r="A168" s="37"/>
      <c r="B168" s="38"/>
      <c r="C168" s="220" t="s">
        <v>8</v>
      </c>
      <c r="D168" s="220" t="s">
        <v>156</v>
      </c>
      <c r="E168" s="221" t="s">
        <v>213</v>
      </c>
      <c r="F168" s="222" t="s">
        <v>214</v>
      </c>
      <c r="G168" s="223" t="s">
        <v>215</v>
      </c>
      <c r="H168" s="224">
        <v>5</v>
      </c>
      <c r="I168" s="225"/>
      <c r="J168" s="226">
        <f>ROUND(I168*H168,2)</f>
        <v>0</v>
      </c>
      <c r="K168" s="222" t="s">
        <v>160</v>
      </c>
      <c r="L168" s="43"/>
      <c r="M168" s="227" t="s">
        <v>1</v>
      </c>
      <c r="N168" s="228" t="s">
        <v>44</v>
      </c>
      <c r="O168" s="91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1" t="s">
        <v>161</v>
      </c>
      <c r="AT168" s="231" t="s">
        <v>156</v>
      </c>
      <c r="AU168" s="231" t="s">
        <v>84</v>
      </c>
      <c r="AY168" s="16" t="s">
        <v>155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6" t="s">
        <v>161</v>
      </c>
      <c r="BK168" s="232">
        <f>ROUND(I168*H168,2)</f>
        <v>0</v>
      </c>
      <c r="BL168" s="16" t="s">
        <v>161</v>
      </c>
      <c r="BM168" s="231" t="s">
        <v>591</v>
      </c>
    </row>
    <row r="169" s="2" customFormat="1">
      <c r="A169" s="37"/>
      <c r="B169" s="38"/>
      <c r="C169" s="39"/>
      <c r="D169" s="233" t="s">
        <v>163</v>
      </c>
      <c r="E169" s="39"/>
      <c r="F169" s="234" t="s">
        <v>214</v>
      </c>
      <c r="G169" s="39"/>
      <c r="H169" s="39"/>
      <c r="I169" s="235"/>
      <c r="J169" s="39"/>
      <c r="K169" s="39"/>
      <c r="L169" s="43"/>
      <c r="M169" s="236"/>
      <c r="N169" s="237"/>
      <c r="O169" s="91"/>
      <c r="P169" s="91"/>
      <c r="Q169" s="91"/>
      <c r="R169" s="91"/>
      <c r="S169" s="91"/>
      <c r="T169" s="92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163</v>
      </c>
      <c r="AU169" s="16" t="s">
        <v>84</v>
      </c>
    </row>
    <row r="170" s="11" customFormat="1" ht="25.92" customHeight="1">
      <c r="A170" s="11"/>
      <c r="B170" s="206"/>
      <c r="C170" s="207"/>
      <c r="D170" s="208" t="s">
        <v>76</v>
      </c>
      <c r="E170" s="209" t="s">
        <v>86</v>
      </c>
      <c r="F170" s="209" t="s">
        <v>217</v>
      </c>
      <c r="G170" s="207"/>
      <c r="H170" s="207"/>
      <c r="I170" s="210"/>
      <c r="J170" s="211">
        <f>BK170</f>
        <v>0</v>
      </c>
      <c r="K170" s="207"/>
      <c r="L170" s="212"/>
      <c r="M170" s="213"/>
      <c r="N170" s="214"/>
      <c r="O170" s="214"/>
      <c r="P170" s="215">
        <f>SUM(P171:P174)</f>
        <v>0</v>
      </c>
      <c r="Q170" s="214"/>
      <c r="R170" s="215">
        <f>SUM(R171:R174)</f>
        <v>0</v>
      </c>
      <c r="S170" s="214"/>
      <c r="T170" s="216">
        <f>SUM(T171:T174)</f>
        <v>0</v>
      </c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R170" s="217" t="s">
        <v>84</v>
      </c>
      <c r="AT170" s="218" t="s">
        <v>76</v>
      </c>
      <c r="AU170" s="218" t="s">
        <v>77</v>
      </c>
      <c r="AY170" s="217" t="s">
        <v>155</v>
      </c>
      <c r="BK170" s="219">
        <f>SUM(BK171:BK174)</f>
        <v>0</v>
      </c>
    </row>
    <row r="171" s="2" customFormat="1" ht="16.5" customHeight="1">
      <c r="A171" s="37"/>
      <c r="B171" s="38"/>
      <c r="C171" s="220" t="s">
        <v>218</v>
      </c>
      <c r="D171" s="220" t="s">
        <v>156</v>
      </c>
      <c r="E171" s="221" t="s">
        <v>219</v>
      </c>
      <c r="F171" s="222" t="s">
        <v>220</v>
      </c>
      <c r="G171" s="223" t="s">
        <v>159</v>
      </c>
      <c r="H171" s="224">
        <v>0.14000000000000001</v>
      </c>
      <c r="I171" s="225"/>
      <c r="J171" s="226">
        <f>ROUND(I171*H171,2)</f>
        <v>0</v>
      </c>
      <c r="K171" s="222" t="s">
        <v>160</v>
      </c>
      <c r="L171" s="43"/>
      <c r="M171" s="227" t="s">
        <v>1</v>
      </c>
      <c r="N171" s="228" t="s">
        <v>44</v>
      </c>
      <c r="O171" s="91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1" t="s">
        <v>161</v>
      </c>
      <c r="AT171" s="231" t="s">
        <v>156</v>
      </c>
      <c r="AU171" s="231" t="s">
        <v>84</v>
      </c>
      <c r="AY171" s="16" t="s">
        <v>155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6" t="s">
        <v>161</v>
      </c>
      <c r="BK171" s="232">
        <f>ROUND(I171*H171,2)</f>
        <v>0</v>
      </c>
      <c r="BL171" s="16" t="s">
        <v>161</v>
      </c>
      <c r="BM171" s="231" t="s">
        <v>592</v>
      </c>
    </row>
    <row r="172" s="2" customFormat="1">
      <c r="A172" s="37"/>
      <c r="B172" s="38"/>
      <c r="C172" s="39"/>
      <c r="D172" s="233" t="s">
        <v>163</v>
      </c>
      <c r="E172" s="39"/>
      <c r="F172" s="234" t="s">
        <v>220</v>
      </c>
      <c r="G172" s="39"/>
      <c r="H172" s="39"/>
      <c r="I172" s="235"/>
      <c r="J172" s="39"/>
      <c r="K172" s="39"/>
      <c r="L172" s="43"/>
      <c r="M172" s="236"/>
      <c r="N172" s="237"/>
      <c r="O172" s="91"/>
      <c r="P172" s="91"/>
      <c r="Q172" s="91"/>
      <c r="R172" s="91"/>
      <c r="S172" s="91"/>
      <c r="T172" s="92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163</v>
      </c>
      <c r="AU172" s="16" t="s">
        <v>84</v>
      </c>
    </row>
    <row r="173" s="13" customFormat="1">
      <c r="A173" s="13"/>
      <c r="B173" s="248"/>
      <c r="C173" s="249"/>
      <c r="D173" s="233" t="s">
        <v>164</v>
      </c>
      <c r="E173" s="250" t="s">
        <v>1</v>
      </c>
      <c r="F173" s="251" t="s">
        <v>661</v>
      </c>
      <c r="G173" s="249"/>
      <c r="H173" s="252">
        <v>0.14000000000000001</v>
      </c>
      <c r="I173" s="253"/>
      <c r="J173" s="249"/>
      <c r="K173" s="249"/>
      <c r="L173" s="254"/>
      <c r="M173" s="255"/>
      <c r="N173" s="256"/>
      <c r="O173" s="256"/>
      <c r="P173" s="256"/>
      <c r="Q173" s="256"/>
      <c r="R173" s="256"/>
      <c r="S173" s="256"/>
      <c r="T173" s="25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8" t="s">
        <v>164</v>
      </c>
      <c r="AU173" s="258" t="s">
        <v>84</v>
      </c>
      <c r="AV173" s="13" t="s">
        <v>86</v>
      </c>
      <c r="AW173" s="13" t="s">
        <v>33</v>
      </c>
      <c r="AX173" s="13" t="s">
        <v>77</v>
      </c>
      <c r="AY173" s="258" t="s">
        <v>155</v>
      </c>
    </row>
    <row r="174" s="14" customFormat="1">
      <c r="A174" s="14"/>
      <c r="B174" s="259"/>
      <c r="C174" s="260"/>
      <c r="D174" s="233" t="s">
        <v>164</v>
      </c>
      <c r="E174" s="261" t="s">
        <v>1</v>
      </c>
      <c r="F174" s="262" t="s">
        <v>243</v>
      </c>
      <c r="G174" s="260"/>
      <c r="H174" s="263">
        <v>0.14000000000000001</v>
      </c>
      <c r="I174" s="264"/>
      <c r="J174" s="260"/>
      <c r="K174" s="260"/>
      <c r="L174" s="265"/>
      <c r="M174" s="266"/>
      <c r="N174" s="267"/>
      <c r="O174" s="267"/>
      <c r="P174" s="267"/>
      <c r="Q174" s="267"/>
      <c r="R174" s="267"/>
      <c r="S174" s="267"/>
      <c r="T174" s="26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9" t="s">
        <v>164</v>
      </c>
      <c r="AU174" s="269" t="s">
        <v>84</v>
      </c>
      <c r="AV174" s="14" t="s">
        <v>161</v>
      </c>
      <c r="AW174" s="14" t="s">
        <v>33</v>
      </c>
      <c r="AX174" s="14" t="s">
        <v>84</v>
      </c>
      <c r="AY174" s="269" t="s">
        <v>155</v>
      </c>
    </row>
    <row r="175" s="11" customFormat="1" ht="25.92" customHeight="1">
      <c r="A175" s="11"/>
      <c r="B175" s="206"/>
      <c r="C175" s="207"/>
      <c r="D175" s="208" t="s">
        <v>76</v>
      </c>
      <c r="E175" s="209" t="s">
        <v>161</v>
      </c>
      <c r="F175" s="209" t="s">
        <v>224</v>
      </c>
      <c r="G175" s="207"/>
      <c r="H175" s="207"/>
      <c r="I175" s="210"/>
      <c r="J175" s="211">
        <f>BK175</f>
        <v>0</v>
      </c>
      <c r="K175" s="207"/>
      <c r="L175" s="212"/>
      <c r="M175" s="213"/>
      <c r="N175" s="214"/>
      <c r="O175" s="214"/>
      <c r="P175" s="215">
        <f>SUM(P176:P179)</f>
        <v>0</v>
      </c>
      <c r="Q175" s="214"/>
      <c r="R175" s="215">
        <f>SUM(R176:R179)</f>
        <v>0</v>
      </c>
      <c r="S175" s="214"/>
      <c r="T175" s="216">
        <f>SUM(T176:T179)</f>
        <v>0</v>
      </c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R175" s="217" t="s">
        <v>84</v>
      </c>
      <c r="AT175" s="218" t="s">
        <v>76</v>
      </c>
      <c r="AU175" s="218" t="s">
        <v>77</v>
      </c>
      <c r="AY175" s="217" t="s">
        <v>155</v>
      </c>
      <c r="BK175" s="219">
        <f>SUM(BK176:BK179)</f>
        <v>0</v>
      </c>
    </row>
    <row r="176" s="2" customFormat="1" ht="16.5" customHeight="1">
      <c r="A176" s="37"/>
      <c r="B176" s="38"/>
      <c r="C176" s="220" t="s">
        <v>225</v>
      </c>
      <c r="D176" s="220" t="s">
        <v>156</v>
      </c>
      <c r="E176" s="221" t="s">
        <v>226</v>
      </c>
      <c r="F176" s="222" t="s">
        <v>227</v>
      </c>
      <c r="G176" s="223" t="s">
        <v>159</v>
      </c>
      <c r="H176" s="224">
        <v>12.529999999999999</v>
      </c>
      <c r="I176" s="225"/>
      <c r="J176" s="226">
        <f>ROUND(I176*H176,2)</f>
        <v>0</v>
      </c>
      <c r="K176" s="222" t="s">
        <v>160</v>
      </c>
      <c r="L176" s="43"/>
      <c r="M176" s="227" t="s">
        <v>1</v>
      </c>
      <c r="N176" s="228" t="s">
        <v>44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1" t="s">
        <v>161</v>
      </c>
      <c r="AT176" s="231" t="s">
        <v>156</v>
      </c>
      <c r="AU176" s="231" t="s">
        <v>84</v>
      </c>
      <c r="AY176" s="16" t="s">
        <v>155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6" t="s">
        <v>161</v>
      </c>
      <c r="BK176" s="232">
        <f>ROUND(I176*H176,2)</f>
        <v>0</v>
      </c>
      <c r="BL176" s="16" t="s">
        <v>161</v>
      </c>
      <c r="BM176" s="231" t="s">
        <v>594</v>
      </c>
    </row>
    <row r="177" s="2" customFormat="1">
      <c r="A177" s="37"/>
      <c r="B177" s="38"/>
      <c r="C177" s="39"/>
      <c r="D177" s="233" t="s">
        <v>163</v>
      </c>
      <c r="E177" s="39"/>
      <c r="F177" s="234" t="s">
        <v>227</v>
      </c>
      <c r="G177" s="39"/>
      <c r="H177" s="39"/>
      <c r="I177" s="235"/>
      <c r="J177" s="39"/>
      <c r="K177" s="39"/>
      <c r="L177" s="43"/>
      <c r="M177" s="236"/>
      <c r="N177" s="237"/>
      <c r="O177" s="91"/>
      <c r="P177" s="91"/>
      <c r="Q177" s="91"/>
      <c r="R177" s="91"/>
      <c r="S177" s="91"/>
      <c r="T177" s="92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163</v>
      </c>
      <c r="AU177" s="16" t="s">
        <v>84</v>
      </c>
    </row>
    <row r="178" s="13" customFormat="1">
      <c r="A178" s="13"/>
      <c r="B178" s="248"/>
      <c r="C178" s="249"/>
      <c r="D178" s="233" t="s">
        <v>164</v>
      </c>
      <c r="E178" s="250" t="s">
        <v>1</v>
      </c>
      <c r="F178" s="251" t="s">
        <v>662</v>
      </c>
      <c r="G178" s="249"/>
      <c r="H178" s="252">
        <v>12.529999999999999</v>
      </c>
      <c r="I178" s="253"/>
      <c r="J178" s="249"/>
      <c r="K178" s="249"/>
      <c r="L178" s="254"/>
      <c r="M178" s="255"/>
      <c r="N178" s="256"/>
      <c r="O178" s="256"/>
      <c r="P178" s="256"/>
      <c r="Q178" s="256"/>
      <c r="R178" s="256"/>
      <c r="S178" s="256"/>
      <c r="T178" s="25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8" t="s">
        <v>164</v>
      </c>
      <c r="AU178" s="258" t="s">
        <v>84</v>
      </c>
      <c r="AV178" s="13" t="s">
        <v>86</v>
      </c>
      <c r="AW178" s="13" t="s">
        <v>33</v>
      </c>
      <c r="AX178" s="13" t="s">
        <v>77</v>
      </c>
      <c r="AY178" s="258" t="s">
        <v>155</v>
      </c>
    </row>
    <row r="179" s="14" customFormat="1">
      <c r="A179" s="14"/>
      <c r="B179" s="259"/>
      <c r="C179" s="260"/>
      <c r="D179" s="233" t="s">
        <v>164</v>
      </c>
      <c r="E179" s="261" t="s">
        <v>1</v>
      </c>
      <c r="F179" s="262" t="s">
        <v>243</v>
      </c>
      <c r="G179" s="260"/>
      <c r="H179" s="263">
        <v>12.529999999999999</v>
      </c>
      <c r="I179" s="264"/>
      <c r="J179" s="260"/>
      <c r="K179" s="260"/>
      <c r="L179" s="265"/>
      <c r="M179" s="266"/>
      <c r="N179" s="267"/>
      <c r="O179" s="267"/>
      <c r="P179" s="267"/>
      <c r="Q179" s="267"/>
      <c r="R179" s="267"/>
      <c r="S179" s="267"/>
      <c r="T179" s="26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9" t="s">
        <v>164</v>
      </c>
      <c r="AU179" s="269" t="s">
        <v>84</v>
      </c>
      <c r="AV179" s="14" t="s">
        <v>161</v>
      </c>
      <c r="AW179" s="14" t="s">
        <v>33</v>
      </c>
      <c r="AX179" s="14" t="s">
        <v>84</v>
      </c>
      <c r="AY179" s="269" t="s">
        <v>155</v>
      </c>
    </row>
    <row r="180" s="11" customFormat="1" ht="25.92" customHeight="1">
      <c r="A180" s="11"/>
      <c r="B180" s="206"/>
      <c r="C180" s="207"/>
      <c r="D180" s="208" t="s">
        <v>76</v>
      </c>
      <c r="E180" s="209" t="s">
        <v>179</v>
      </c>
      <c r="F180" s="209" t="s">
        <v>414</v>
      </c>
      <c r="G180" s="207"/>
      <c r="H180" s="207"/>
      <c r="I180" s="210"/>
      <c r="J180" s="211">
        <f>BK180</f>
        <v>0</v>
      </c>
      <c r="K180" s="207"/>
      <c r="L180" s="212"/>
      <c r="M180" s="213"/>
      <c r="N180" s="214"/>
      <c r="O180" s="214"/>
      <c r="P180" s="215">
        <f>SUM(P181:P209)</f>
        <v>0</v>
      </c>
      <c r="Q180" s="214"/>
      <c r="R180" s="215">
        <f>SUM(R181:R209)</f>
        <v>0</v>
      </c>
      <c r="S180" s="214"/>
      <c r="T180" s="216">
        <f>SUM(T181:T209)</f>
        <v>0</v>
      </c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R180" s="217" t="s">
        <v>84</v>
      </c>
      <c r="AT180" s="218" t="s">
        <v>76</v>
      </c>
      <c r="AU180" s="218" t="s">
        <v>77</v>
      </c>
      <c r="AY180" s="217" t="s">
        <v>155</v>
      </c>
      <c r="BK180" s="219">
        <f>SUM(BK181:BK209)</f>
        <v>0</v>
      </c>
    </row>
    <row r="181" s="2" customFormat="1" ht="24.15" customHeight="1">
      <c r="A181" s="37"/>
      <c r="B181" s="38"/>
      <c r="C181" s="220" t="s">
        <v>231</v>
      </c>
      <c r="D181" s="220" t="s">
        <v>156</v>
      </c>
      <c r="E181" s="221" t="s">
        <v>415</v>
      </c>
      <c r="F181" s="222" t="s">
        <v>416</v>
      </c>
      <c r="G181" s="223" t="s">
        <v>172</v>
      </c>
      <c r="H181" s="224">
        <v>2.3999999999999999</v>
      </c>
      <c r="I181" s="225"/>
      <c r="J181" s="226">
        <f>ROUND(I181*H181,2)</f>
        <v>0</v>
      </c>
      <c r="K181" s="222" t="s">
        <v>160</v>
      </c>
      <c r="L181" s="43"/>
      <c r="M181" s="227" t="s">
        <v>1</v>
      </c>
      <c r="N181" s="228" t="s">
        <v>44</v>
      </c>
      <c r="O181" s="91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1" t="s">
        <v>161</v>
      </c>
      <c r="AT181" s="231" t="s">
        <v>156</v>
      </c>
      <c r="AU181" s="231" t="s">
        <v>84</v>
      </c>
      <c r="AY181" s="16" t="s">
        <v>155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6" t="s">
        <v>161</v>
      </c>
      <c r="BK181" s="232">
        <f>ROUND(I181*H181,2)</f>
        <v>0</v>
      </c>
      <c r="BL181" s="16" t="s">
        <v>161</v>
      </c>
      <c r="BM181" s="231" t="s">
        <v>663</v>
      </c>
    </row>
    <row r="182" s="2" customFormat="1">
      <c r="A182" s="37"/>
      <c r="B182" s="38"/>
      <c r="C182" s="39"/>
      <c r="D182" s="233" t="s">
        <v>163</v>
      </c>
      <c r="E182" s="39"/>
      <c r="F182" s="234" t="s">
        <v>416</v>
      </c>
      <c r="G182" s="39"/>
      <c r="H182" s="39"/>
      <c r="I182" s="235"/>
      <c r="J182" s="39"/>
      <c r="K182" s="39"/>
      <c r="L182" s="43"/>
      <c r="M182" s="236"/>
      <c r="N182" s="237"/>
      <c r="O182" s="91"/>
      <c r="P182" s="91"/>
      <c r="Q182" s="91"/>
      <c r="R182" s="91"/>
      <c r="S182" s="91"/>
      <c r="T182" s="92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163</v>
      </c>
      <c r="AU182" s="16" t="s">
        <v>84</v>
      </c>
    </row>
    <row r="183" s="12" customFormat="1">
      <c r="A183" s="12"/>
      <c r="B183" s="238"/>
      <c r="C183" s="239"/>
      <c r="D183" s="233" t="s">
        <v>164</v>
      </c>
      <c r="E183" s="240" t="s">
        <v>1</v>
      </c>
      <c r="F183" s="241" t="s">
        <v>664</v>
      </c>
      <c r="G183" s="239"/>
      <c r="H183" s="240" t="s">
        <v>1</v>
      </c>
      <c r="I183" s="242"/>
      <c r="J183" s="239"/>
      <c r="K183" s="239"/>
      <c r="L183" s="243"/>
      <c r="M183" s="244"/>
      <c r="N183" s="245"/>
      <c r="O183" s="245"/>
      <c r="P183" s="245"/>
      <c r="Q183" s="245"/>
      <c r="R183" s="245"/>
      <c r="S183" s="245"/>
      <c r="T183" s="246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47" t="s">
        <v>164</v>
      </c>
      <c r="AU183" s="247" t="s">
        <v>84</v>
      </c>
      <c r="AV183" s="12" t="s">
        <v>84</v>
      </c>
      <c r="AW183" s="12" t="s">
        <v>33</v>
      </c>
      <c r="AX183" s="12" t="s">
        <v>77</v>
      </c>
      <c r="AY183" s="247" t="s">
        <v>155</v>
      </c>
    </row>
    <row r="184" s="13" customFormat="1">
      <c r="A184" s="13"/>
      <c r="B184" s="248"/>
      <c r="C184" s="249"/>
      <c r="D184" s="233" t="s">
        <v>164</v>
      </c>
      <c r="E184" s="250" t="s">
        <v>1</v>
      </c>
      <c r="F184" s="251" t="s">
        <v>665</v>
      </c>
      <c r="G184" s="249"/>
      <c r="H184" s="252">
        <v>2.3999999999999999</v>
      </c>
      <c r="I184" s="253"/>
      <c r="J184" s="249"/>
      <c r="K184" s="249"/>
      <c r="L184" s="254"/>
      <c r="M184" s="255"/>
      <c r="N184" s="256"/>
      <c r="O184" s="256"/>
      <c r="P184" s="256"/>
      <c r="Q184" s="256"/>
      <c r="R184" s="256"/>
      <c r="S184" s="256"/>
      <c r="T184" s="25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8" t="s">
        <v>164</v>
      </c>
      <c r="AU184" s="258" t="s">
        <v>84</v>
      </c>
      <c r="AV184" s="13" t="s">
        <v>86</v>
      </c>
      <c r="AW184" s="13" t="s">
        <v>33</v>
      </c>
      <c r="AX184" s="13" t="s">
        <v>77</v>
      </c>
      <c r="AY184" s="258" t="s">
        <v>155</v>
      </c>
    </row>
    <row r="185" s="14" customFormat="1">
      <c r="A185" s="14"/>
      <c r="B185" s="259"/>
      <c r="C185" s="260"/>
      <c r="D185" s="233" t="s">
        <v>164</v>
      </c>
      <c r="E185" s="261" t="s">
        <v>1</v>
      </c>
      <c r="F185" s="262" t="s">
        <v>243</v>
      </c>
      <c r="G185" s="260"/>
      <c r="H185" s="263">
        <v>2.3999999999999999</v>
      </c>
      <c r="I185" s="264"/>
      <c r="J185" s="260"/>
      <c r="K185" s="260"/>
      <c r="L185" s="265"/>
      <c r="M185" s="266"/>
      <c r="N185" s="267"/>
      <c r="O185" s="267"/>
      <c r="P185" s="267"/>
      <c r="Q185" s="267"/>
      <c r="R185" s="267"/>
      <c r="S185" s="267"/>
      <c r="T185" s="26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9" t="s">
        <v>164</v>
      </c>
      <c r="AU185" s="269" t="s">
        <v>84</v>
      </c>
      <c r="AV185" s="14" t="s">
        <v>161</v>
      </c>
      <c r="AW185" s="14" t="s">
        <v>33</v>
      </c>
      <c r="AX185" s="14" t="s">
        <v>84</v>
      </c>
      <c r="AY185" s="269" t="s">
        <v>155</v>
      </c>
    </row>
    <row r="186" s="2" customFormat="1" ht="21.75" customHeight="1">
      <c r="A186" s="37"/>
      <c r="B186" s="38"/>
      <c r="C186" s="220" t="s">
        <v>236</v>
      </c>
      <c r="D186" s="220" t="s">
        <v>156</v>
      </c>
      <c r="E186" s="221" t="s">
        <v>420</v>
      </c>
      <c r="F186" s="222" t="s">
        <v>421</v>
      </c>
      <c r="G186" s="223" t="s">
        <v>172</v>
      </c>
      <c r="H186" s="224">
        <v>8</v>
      </c>
      <c r="I186" s="225"/>
      <c r="J186" s="226">
        <f>ROUND(I186*H186,2)</f>
        <v>0</v>
      </c>
      <c r="K186" s="222" t="s">
        <v>160</v>
      </c>
      <c r="L186" s="43"/>
      <c r="M186" s="227" t="s">
        <v>1</v>
      </c>
      <c r="N186" s="228" t="s">
        <v>44</v>
      </c>
      <c r="O186" s="91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1" t="s">
        <v>161</v>
      </c>
      <c r="AT186" s="231" t="s">
        <v>156</v>
      </c>
      <c r="AU186" s="231" t="s">
        <v>84</v>
      </c>
      <c r="AY186" s="16" t="s">
        <v>155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6" t="s">
        <v>161</v>
      </c>
      <c r="BK186" s="232">
        <f>ROUND(I186*H186,2)</f>
        <v>0</v>
      </c>
      <c r="BL186" s="16" t="s">
        <v>161</v>
      </c>
      <c r="BM186" s="231" t="s">
        <v>666</v>
      </c>
    </row>
    <row r="187" s="2" customFormat="1">
      <c r="A187" s="37"/>
      <c r="B187" s="38"/>
      <c r="C187" s="39"/>
      <c r="D187" s="233" t="s">
        <v>163</v>
      </c>
      <c r="E187" s="39"/>
      <c r="F187" s="234" t="s">
        <v>421</v>
      </c>
      <c r="G187" s="39"/>
      <c r="H187" s="39"/>
      <c r="I187" s="235"/>
      <c r="J187" s="39"/>
      <c r="K187" s="39"/>
      <c r="L187" s="43"/>
      <c r="M187" s="236"/>
      <c r="N187" s="237"/>
      <c r="O187" s="91"/>
      <c r="P187" s="91"/>
      <c r="Q187" s="91"/>
      <c r="R187" s="91"/>
      <c r="S187" s="91"/>
      <c r="T187" s="92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163</v>
      </c>
      <c r="AU187" s="16" t="s">
        <v>84</v>
      </c>
    </row>
    <row r="188" s="12" customFormat="1">
      <c r="A188" s="12"/>
      <c r="B188" s="238"/>
      <c r="C188" s="239"/>
      <c r="D188" s="233" t="s">
        <v>164</v>
      </c>
      <c r="E188" s="240" t="s">
        <v>1</v>
      </c>
      <c r="F188" s="241" t="s">
        <v>667</v>
      </c>
      <c r="G188" s="239"/>
      <c r="H188" s="240" t="s">
        <v>1</v>
      </c>
      <c r="I188" s="242"/>
      <c r="J188" s="239"/>
      <c r="K188" s="239"/>
      <c r="L188" s="243"/>
      <c r="M188" s="244"/>
      <c r="N188" s="245"/>
      <c r="O188" s="245"/>
      <c r="P188" s="245"/>
      <c r="Q188" s="245"/>
      <c r="R188" s="245"/>
      <c r="S188" s="245"/>
      <c r="T188" s="246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T188" s="247" t="s">
        <v>164</v>
      </c>
      <c r="AU188" s="247" t="s">
        <v>84</v>
      </c>
      <c r="AV188" s="12" t="s">
        <v>84</v>
      </c>
      <c r="AW188" s="12" t="s">
        <v>33</v>
      </c>
      <c r="AX188" s="12" t="s">
        <v>77</v>
      </c>
      <c r="AY188" s="247" t="s">
        <v>155</v>
      </c>
    </row>
    <row r="189" s="13" customFormat="1">
      <c r="A189" s="13"/>
      <c r="B189" s="248"/>
      <c r="C189" s="249"/>
      <c r="D189" s="233" t="s">
        <v>164</v>
      </c>
      <c r="E189" s="250" t="s">
        <v>1</v>
      </c>
      <c r="F189" s="251" t="s">
        <v>668</v>
      </c>
      <c r="G189" s="249"/>
      <c r="H189" s="252">
        <v>8</v>
      </c>
      <c r="I189" s="253"/>
      <c r="J189" s="249"/>
      <c r="K189" s="249"/>
      <c r="L189" s="254"/>
      <c r="M189" s="255"/>
      <c r="N189" s="256"/>
      <c r="O189" s="256"/>
      <c r="P189" s="256"/>
      <c r="Q189" s="256"/>
      <c r="R189" s="256"/>
      <c r="S189" s="256"/>
      <c r="T189" s="25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8" t="s">
        <v>164</v>
      </c>
      <c r="AU189" s="258" t="s">
        <v>84</v>
      </c>
      <c r="AV189" s="13" t="s">
        <v>86</v>
      </c>
      <c r="AW189" s="13" t="s">
        <v>33</v>
      </c>
      <c r="AX189" s="13" t="s">
        <v>77</v>
      </c>
      <c r="AY189" s="258" t="s">
        <v>155</v>
      </c>
    </row>
    <row r="190" s="14" customFormat="1">
      <c r="A190" s="14"/>
      <c r="B190" s="259"/>
      <c r="C190" s="260"/>
      <c r="D190" s="233" t="s">
        <v>164</v>
      </c>
      <c r="E190" s="261" t="s">
        <v>1</v>
      </c>
      <c r="F190" s="262" t="s">
        <v>243</v>
      </c>
      <c r="G190" s="260"/>
      <c r="H190" s="263">
        <v>8</v>
      </c>
      <c r="I190" s="264"/>
      <c r="J190" s="260"/>
      <c r="K190" s="260"/>
      <c r="L190" s="265"/>
      <c r="M190" s="266"/>
      <c r="N190" s="267"/>
      <c r="O190" s="267"/>
      <c r="P190" s="267"/>
      <c r="Q190" s="267"/>
      <c r="R190" s="267"/>
      <c r="S190" s="267"/>
      <c r="T190" s="26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9" t="s">
        <v>164</v>
      </c>
      <c r="AU190" s="269" t="s">
        <v>84</v>
      </c>
      <c r="AV190" s="14" t="s">
        <v>161</v>
      </c>
      <c r="AW190" s="14" t="s">
        <v>33</v>
      </c>
      <c r="AX190" s="14" t="s">
        <v>84</v>
      </c>
      <c r="AY190" s="269" t="s">
        <v>155</v>
      </c>
    </row>
    <row r="191" s="2" customFormat="1" ht="21.75" customHeight="1">
      <c r="A191" s="37"/>
      <c r="B191" s="38"/>
      <c r="C191" s="220" t="s">
        <v>244</v>
      </c>
      <c r="D191" s="220" t="s">
        <v>156</v>
      </c>
      <c r="E191" s="221" t="s">
        <v>425</v>
      </c>
      <c r="F191" s="222" t="s">
        <v>426</v>
      </c>
      <c r="G191" s="223" t="s">
        <v>172</v>
      </c>
      <c r="H191" s="224">
        <v>8</v>
      </c>
      <c r="I191" s="225"/>
      <c r="J191" s="226">
        <f>ROUND(I191*H191,2)</f>
        <v>0</v>
      </c>
      <c r="K191" s="222" t="s">
        <v>160</v>
      </c>
      <c r="L191" s="43"/>
      <c r="M191" s="227" t="s">
        <v>1</v>
      </c>
      <c r="N191" s="228" t="s">
        <v>44</v>
      </c>
      <c r="O191" s="91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1" t="s">
        <v>161</v>
      </c>
      <c r="AT191" s="231" t="s">
        <v>156</v>
      </c>
      <c r="AU191" s="231" t="s">
        <v>84</v>
      </c>
      <c r="AY191" s="16" t="s">
        <v>155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6" t="s">
        <v>161</v>
      </c>
      <c r="BK191" s="232">
        <f>ROUND(I191*H191,2)</f>
        <v>0</v>
      </c>
      <c r="BL191" s="16" t="s">
        <v>161</v>
      </c>
      <c r="BM191" s="231" t="s">
        <v>669</v>
      </c>
    </row>
    <row r="192" s="2" customFormat="1">
      <c r="A192" s="37"/>
      <c r="B192" s="38"/>
      <c r="C192" s="39"/>
      <c r="D192" s="233" t="s">
        <v>163</v>
      </c>
      <c r="E192" s="39"/>
      <c r="F192" s="234" t="s">
        <v>426</v>
      </c>
      <c r="G192" s="39"/>
      <c r="H192" s="39"/>
      <c r="I192" s="235"/>
      <c r="J192" s="39"/>
      <c r="K192" s="39"/>
      <c r="L192" s="43"/>
      <c r="M192" s="236"/>
      <c r="N192" s="237"/>
      <c r="O192" s="91"/>
      <c r="P192" s="91"/>
      <c r="Q192" s="91"/>
      <c r="R192" s="91"/>
      <c r="S192" s="91"/>
      <c r="T192" s="92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163</v>
      </c>
      <c r="AU192" s="16" t="s">
        <v>84</v>
      </c>
    </row>
    <row r="193" s="2" customFormat="1" ht="21.75" customHeight="1">
      <c r="A193" s="37"/>
      <c r="B193" s="38"/>
      <c r="C193" s="220" t="s">
        <v>248</v>
      </c>
      <c r="D193" s="220" t="s">
        <v>156</v>
      </c>
      <c r="E193" s="221" t="s">
        <v>428</v>
      </c>
      <c r="F193" s="222" t="s">
        <v>429</v>
      </c>
      <c r="G193" s="223" t="s">
        <v>172</v>
      </c>
      <c r="H193" s="224">
        <v>55</v>
      </c>
      <c r="I193" s="225"/>
      <c r="J193" s="226">
        <f>ROUND(I193*H193,2)</f>
        <v>0</v>
      </c>
      <c r="K193" s="222" t="s">
        <v>160</v>
      </c>
      <c r="L193" s="43"/>
      <c r="M193" s="227" t="s">
        <v>1</v>
      </c>
      <c r="N193" s="228" t="s">
        <v>44</v>
      </c>
      <c r="O193" s="91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1" t="s">
        <v>161</v>
      </c>
      <c r="AT193" s="231" t="s">
        <v>156</v>
      </c>
      <c r="AU193" s="231" t="s">
        <v>84</v>
      </c>
      <c r="AY193" s="16" t="s">
        <v>155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6" t="s">
        <v>161</v>
      </c>
      <c r="BK193" s="232">
        <f>ROUND(I193*H193,2)</f>
        <v>0</v>
      </c>
      <c r="BL193" s="16" t="s">
        <v>161</v>
      </c>
      <c r="BM193" s="231" t="s">
        <v>670</v>
      </c>
    </row>
    <row r="194" s="2" customFormat="1">
      <c r="A194" s="37"/>
      <c r="B194" s="38"/>
      <c r="C194" s="39"/>
      <c r="D194" s="233" t="s">
        <v>163</v>
      </c>
      <c r="E194" s="39"/>
      <c r="F194" s="234" t="s">
        <v>429</v>
      </c>
      <c r="G194" s="39"/>
      <c r="H194" s="39"/>
      <c r="I194" s="235"/>
      <c r="J194" s="39"/>
      <c r="K194" s="39"/>
      <c r="L194" s="43"/>
      <c r="M194" s="236"/>
      <c r="N194" s="237"/>
      <c r="O194" s="91"/>
      <c r="P194" s="91"/>
      <c r="Q194" s="91"/>
      <c r="R194" s="91"/>
      <c r="S194" s="91"/>
      <c r="T194" s="92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163</v>
      </c>
      <c r="AU194" s="16" t="s">
        <v>84</v>
      </c>
    </row>
    <row r="195" s="12" customFormat="1">
      <c r="A195" s="12"/>
      <c r="B195" s="238"/>
      <c r="C195" s="239"/>
      <c r="D195" s="233" t="s">
        <v>164</v>
      </c>
      <c r="E195" s="240" t="s">
        <v>1</v>
      </c>
      <c r="F195" s="241" t="s">
        <v>667</v>
      </c>
      <c r="G195" s="239"/>
      <c r="H195" s="240" t="s">
        <v>1</v>
      </c>
      <c r="I195" s="242"/>
      <c r="J195" s="239"/>
      <c r="K195" s="239"/>
      <c r="L195" s="243"/>
      <c r="M195" s="244"/>
      <c r="N195" s="245"/>
      <c r="O195" s="245"/>
      <c r="P195" s="245"/>
      <c r="Q195" s="245"/>
      <c r="R195" s="245"/>
      <c r="S195" s="245"/>
      <c r="T195" s="246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247" t="s">
        <v>164</v>
      </c>
      <c r="AU195" s="247" t="s">
        <v>84</v>
      </c>
      <c r="AV195" s="12" t="s">
        <v>84</v>
      </c>
      <c r="AW195" s="12" t="s">
        <v>33</v>
      </c>
      <c r="AX195" s="12" t="s">
        <v>77</v>
      </c>
      <c r="AY195" s="247" t="s">
        <v>155</v>
      </c>
    </row>
    <row r="196" s="13" customFormat="1">
      <c r="A196" s="13"/>
      <c r="B196" s="248"/>
      <c r="C196" s="249"/>
      <c r="D196" s="233" t="s">
        <v>164</v>
      </c>
      <c r="E196" s="250" t="s">
        <v>1</v>
      </c>
      <c r="F196" s="251" t="s">
        <v>671</v>
      </c>
      <c r="G196" s="249"/>
      <c r="H196" s="252">
        <v>55</v>
      </c>
      <c r="I196" s="253"/>
      <c r="J196" s="249"/>
      <c r="K196" s="249"/>
      <c r="L196" s="254"/>
      <c r="M196" s="255"/>
      <c r="N196" s="256"/>
      <c r="O196" s="256"/>
      <c r="P196" s="256"/>
      <c r="Q196" s="256"/>
      <c r="R196" s="256"/>
      <c r="S196" s="256"/>
      <c r="T196" s="25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8" t="s">
        <v>164</v>
      </c>
      <c r="AU196" s="258" t="s">
        <v>84</v>
      </c>
      <c r="AV196" s="13" t="s">
        <v>86</v>
      </c>
      <c r="AW196" s="13" t="s">
        <v>33</v>
      </c>
      <c r="AX196" s="13" t="s">
        <v>77</v>
      </c>
      <c r="AY196" s="258" t="s">
        <v>155</v>
      </c>
    </row>
    <row r="197" s="14" customFormat="1">
      <c r="A197" s="14"/>
      <c r="B197" s="259"/>
      <c r="C197" s="260"/>
      <c r="D197" s="233" t="s">
        <v>164</v>
      </c>
      <c r="E197" s="261" t="s">
        <v>1</v>
      </c>
      <c r="F197" s="262" t="s">
        <v>243</v>
      </c>
      <c r="G197" s="260"/>
      <c r="H197" s="263">
        <v>55</v>
      </c>
      <c r="I197" s="264"/>
      <c r="J197" s="260"/>
      <c r="K197" s="260"/>
      <c r="L197" s="265"/>
      <c r="M197" s="266"/>
      <c r="N197" s="267"/>
      <c r="O197" s="267"/>
      <c r="P197" s="267"/>
      <c r="Q197" s="267"/>
      <c r="R197" s="267"/>
      <c r="S197" s="267"/>
      <c r="T197" s="268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9" t="s">
        <v>164</v>
      </c>
      <c r="AU197" s="269" t="s">
        <v>84</v>
      </c>
      <c r="AV197" s="14" t="s">
        <v>161</v>
      </c>
      <c r="AW197" s="14" t="s">
        <v>33</v>
      </c>
      <c r="AX197" s="14" t="s">
        <v>84</v>
      </c>
      <c r="AY197" s="269" t="s">
        <v>155</v>
      </c>
    </row>
    <row r="198" s="2" customFormat="1" ht="16.5" customHeight="1">
      <c r="A198" s="37"/>
      <c r="B198" s="38"/>
      <c r="C198" s="220" t="s">
        <v>252</v>
      </c>
      <c r="D198" s="220" t="s">
        <v>156</v>
      </c>
      <c r="E198" s="221" t="s">
        <v>432</v>
      </c>
      <c r="F198" s="222" t="s">
        <v>433</v>
      </c>
      <c r="G198" s="223" t="s">
        <v>172</v>
      </c>
      <c r="H198" s="224">
        <v>55</v>
      </c>
      <c r="I198" s="225"/>
      <c r="J198" s="226">
        <f>ROUND(I198*H198,2)</f>
        <v>0</v>
      </c>
      <c r="K198" s="222" t="s">
        <v>160</v>
      </c>
      <c r="L198" s="43"/>
      <c r="M198" s="227" t="s">
        <v>1</v>
      </c>
      <c r="N198" s="228" t="s">
        <v>44</v>
      </c>
      <c r="O198" s="91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1" t="s">
        <v>161</v>
      </c>
      <c r="AT198" s="231" t="s">
        <v>156</v>
      </c>
      <c r="AU198" s="231" t="s">
        <v>84</v>
      </c>
      <c r="AY198" s="16" t="s">
        <v>155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6" t="s">
        <v>161</v>
      </c>
      <c r="BK198" s="232">
        <f>ROUND(I198*H198,2)</f>
        <v>0</v>
      </c>
      <c r="BL198" s="16" t="s">
        <v>161</v>
      </c>
      <c r="BM198" s="231" t="s">
        <v>672</v>
      </c>
    </row>
    <row r="199" s="2" customFormat="1">
      <c r="A199" s="37"/>
      <c r="B199" s="38"/>
      <c r="C199" s="39"/>
      <c r="D199" s="233" t="s">
        <v>163</v>
      </c>
      <c r="E199" s="39"/>
      <c r="F199" s="234" t="s">
        <v>433</v>
      </c>
      <c r="G199" s="39"/>
      <c r="H199" s="39"/>
      <c r="I199" s="235"/>
      <c r="J199" s="39"/>
      <c r="K199" s="39"/>
      <c r="L199" s="43"/>
      <c r="M199" s="236"/>
      <c r="N199" s="237"/>
      <c r="O199" s="91"/>
      <c r="P199" s="91"/>
      <c r="Q199" s="91"/>
      <c r="R199" s="91"/>
      <c r="S199" s="91"/>
      <c r="T199" s="92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163</v>
      </c>
      <c r="AU199" s="16" t="s">
        <v>84</v>
      </c>
    </row>
    <row r="200" s="2" customFormat="1" ht="21.75" customHeight="1">
      <c r="A200" s="37"/>
      <c r="B200" s="38"/>
      <c r="C200" s="220" t="s">
        <v>257</v>
      </c>
      <c r="D200" s="220" t="s">
        <v>156</v>
      </c>
      <c r="E200" s="221" t="s">
        <v>435</v>
      </c>
      <c r="F200" s="222" t="s">
        <v>436</v>
      </c>
      <c r="G200" s="223" t="s">
        <v>172</v>
      </c>
      <c r="H200" s="224">
        <v>55</v>
      </c>
      <c r="I200" s="225"/>
      <c r="J200" s="226">
        <f>ROUND(I200*H200,2)</f>
        <v>0</v>
      </c>
      <c r="K200" s="222" t="s">
        <v>160</v>
      </c>
      <c r="L200" s="43"/>
      <c r="M200" s="227" t="s">
        <v>1</v>
      </c>
      <c r="N200" s="228" t="s">
        <v>44</v>
      </c>
      <c r="O200" s="91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1" t="s">
        <v>161</v>
      </c>
      <c r="AT200" s="231" t="s">
        <v>156</v>
      </c>
      <c r="AU200" s="231" t="s">
        <v>84</v>
      </c>
      <c r="AY200" s="16" t="s">
        <v>155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6" t="s">
        <v>161</v>
      </c>
      <c r="BK200" s="232">
        <f>ROUND(I200*H200,2)</f>
        <v>0</v>
      </c>
      <c r="BL200" s="16" t="s">
        <v>161</v>
      </c>
      <c r="BM200" s="231" t="s">
        <v>673</v>
      </c>
    </row>
    <row r="201" s="2" customFormat="1">
      <c r="A201" s="37"/>
      <c r="B201" s="38"/>
      <c r="C201" s="39"/>
      <c r="D201" s="233" t="s">
        <v>163</v>
      </c>
      <c r="E201" s="39"/>
      <c r="F201" s="234" t="s">
        <v>436</v>
      </c>
      <c r="G201" s="39"/>
      <c r="H201" s="39"/>
      <c r="I201" s="235"/>
      <c r="J201" s="39"/>
      <c r="K201" s="39"/>
      <c r="L201" s="43"/>
      <c r="M201" s="236"/>
      <c r="N201" s="237"/>
      <c r="O201" s="91"/>
      <c r="P201" s="91"/>
      <c r="Q201" s="91"/>
      <c r="R201" s="91"/>
      <c r="S201" s="91"/>
      <c r="T201" s="92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163</v>
      </c>
      <c r="AU201" s="16" t="s">
        <v>84</v>
      </c>
    </row>
    <row r="202" s="2" customFormat="1" ht="16.5" customHeight="1">
      <c r="A202" s="37"/>
      <c r="B202" s="38"/>
      <c r="C202" s="220" t="s">
        <v>7</v>
      </c>
      <c r="D202" s="220" t="s">
        <v>156</v>
      </c>
      <c r="E202" s="221" t="s">
        <v>438</v>
      </c>
      <c r="F202" s="222" t="s">
        <v>439</v>
      </c>
      <c r="G202" s="223" t="s">
        <v>172</v>
      </c>
      <c r="H202" s="224">
        <v>55</v>
      </c>
      <c r="I202" s="225"/>
      <c r="J202" s="226">
        <f>ROUND(I202*H202,2)</f>
        <v>0</v>
      </c>
      <c r="K202" s="222" t="s">
        <v>160</v>
      </c>
      <c r="L202" s="43"/>
      <c r="M202" s="227" t="s">
        <v>1</v>
      </c>
      <c r="N202" s="228" t="s">
        <v>44</v>
      </c>
      <c r="O202" s="91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1" t="s">
        <v>161</v>
      </c>
      <c r="AT202" s="231" t="s">
        <v>156</v>
      </c>
      <c r="AU202" s="231" t="s">
        <v>84</v>
      </c>
      <c r="AY202" s="16" t="s">
        <v>155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6" t="s">
        <v>161</v>
      </c>
      <c r="BK202" s="232">
        <f>ROUND(I202*H202,2)</f>
        <v>0</v>
      </c>
      <c r="BL202" s="16" t="s">
        <v>161</v>
      </c>
      <c r="BM202" s="231" t="s">
        <v>674</v>
      </c>
    </row>
    <row r="203" s="2" customFormat="1">
      <c r="A203" s="37"/>
      <c r="B203" s="38"/>
      <c r="C203" s="39"/>
      <c r="D203" s="233" t="s">
        <v>163</v>
      </c>
      <c r="E203" s="39"/>
      <c r="F203" s="234" t="s">
        <v>439</v>
      </c>
      <c r="G203" s="39"/>
      <c r="H203" s="39"/>
      <c r="I203" s="235"/>
      <c r="J203" s="39"/>
      <c r="K203" s="39"/>
      <c r="L203" s="43"/>
      <c r="M203" s="236"/>
      <c r="N203" s="237"/>
      <c r="O203" s="91"/>
      <c r="P203" s="91"/>
      <c r="Q203" s="91"/>
      <c r="R203" s="91"/>
      <c r="S203" s="91"/>
      <c r="T203" s="92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163</v>
      </c>
      <c r="AU203" s="16" t="s">
        <v>84</v>
      </c>
    </row>
    <row r="204" s="2" customFormat="1" ht="21.75" customHeight="1">
      <c r="A204" s="37"/>
      <c r="B204" s="38"/>
      <c r="C204" s="220" t="s">
        <v>265</v>
      </c>
      <c r="D204" s="220" t="s">
        <v>156</v>
      </c>
      <c r="E204" s="221" t="s">
        <v>441</v>
      </c>
      <c r="F204" s="222" t="s">
        <v>442</v>
      </c>
      <c r="G204" s="223" t="s">
        <v>172</v>
      </c>
      <c r="H204" s="224">
        <v>55</v>
      </c>
      <c r="I204" s="225"/>
      <c r="J204" s="226">
        <f>ROUND(I204*H204,2)</f>
        <v>0</v>
      </c>
      <c r="K204" s="222" t="s">
        <v>160</v>
      </c>
      <c r="L204" s="43"/>
      <c r="M204" s="227" t="s">
        <v>1</v>
      </c>
      <c r="N204" s="228" t="s">
        <v>44</v>
      </c>
      <c r="O204" s="91"/>
      <c r="P204" s="229">
        <f>O204*H204</f>
        <v>0</v>
      </c>
      <c r="Q204" s="229">
        <v>0</v>
      </c>
      <c r="R204" s="229">
        <f>Q204*H204</f>
        <v>0</v>
      </c>
      <c r="S204" s="229">
        <v>0</v>
      </c>
      <c r="T204" s="230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1" t="s">
        <v>161</v>
      </c>
      <c r="AT204" s="231" t="s">
        <v>156</v>
      </c>
      <c r="AU204" s="231" t="s">
        <v>84</v>
      </c>
      <c r="AY204" s="16" t="s">
        <v>155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6" t="s">
        <v>161</v>
      </c>
      <c r="BK204" s="232">
        <f>ROUND(I204*H204,2)</f>
        <v>0</v>
      </c>
      <c r="BL204" s="16" t="s">
        <v>161</v>
      </c>
      <c r="BM204" s="231" t="s">
        <v>675</v>
      </c>
    </row>
    <row r="205" s="2" customFormat="1">
      <c r="A205" s="37"/>
      <c r="B205" s="38"/>
      <c r="C205" s="39"/>
      <c r="D205" s="233" t="s">
        <v>163</v>
      </c>
      <c r="E205" s="39"/>
      <c r="F205" s="234" t="s">
        <v>442</v>
      </c>
      <c r="G205" s="39"/>
      <c r="H205" s="39"/>
      <c r="I205" s="235"/>
      <c r="J205" s="39"/>
      <c r="K205" s="39"/>
      <c r="L205" s="43"/>
      <c r="M205" s="236"/>
      <c r="N205" s="237"/>
      <c r="O205" s="91"/>
      <c r="P205" s="91"/>
      <c r="Q205" s="91"/>
      <c r="R205" s="91"/>
      <c r="S205" s="91"/>
      <c r="T205" s="92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163</v>
      </c>
      <c r="AU205" s="16" t="s">
        <v>84</v>
      </c>
    </row>
    <row r="206" s="2" customFormat="1" ht="24.15" customHeight="1">
      <c r="A206" s="37"/>
      <c r="B206" s="38"/>
      <c r="C206" s="220" t="s">
        <v>269</v>
      </c>
      <c r="D206" s="220" t="s">
        <v>156</v>
      </c>
      <c r="E206" s="221" t="s">
        <v>444</v>
      </c>
      <c r="F206" s="222" t="s">
        <v>445</v>
      </c>
      <c r="G206" s="223" t="s">
        <v>172</v>
      </c>
      <c r="H206" s="224">
        <v>63</v>
      </c>
      <c r="I206" s="225"/>
      <c r="J206" s="226">
        <f>ROUND(I206*H206,2)</f>
        <v>0</v>
      </c>
      <c r="K206" s="222" t="s">
        <v>160</v>
      </c>
      <c r="L206" s="43"/>
      <c r="M206" s="227" t="s">
        <v>1</v>
      </c>
      <c r="N206" s="228" t="s">
        <v>44</v>
      </c>
      <c r="O206" s="91"/>
      <c r="P206" s="229">
        <f>O206*H206</f>
        <v>0</v>
      </c>
      <c r="Q206" s="229">
        <v>0</v>
      </c>
      <c r="R206" s="229">
        <f>Q206*H206</f>
        <v>0</v>
      </c>
      <c r="S206" s="229">
        <v>0</v>
      </c>
      <c r="T206" s="230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1" t="s">
        <v>161</v>
      </c>
      <c r="AT206" s="231" t="s">
        <v>156</v>
      </c>
      <c r="AU206" s="231" t="s">
        <v>84</v>
      </c>
      <c r="AY206" s="16" t="s">
        <v>155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6" t="s">
        <v>161</v>
      </c>
      <c r="BK206" s="232">
        <f>ROUND(I206*H206,2)</f>
        <v>0</v>
      </c>
      <c r="BL206" s="16" t="s">
        <v>161</v>
      </c>
      <c r="BM206" s="231" t="s">
        <v>676</v>
      </c>
    </row>
    <row r="207" s="2" customFormat="1">
      <c r="A207" s="37"/>
      <c r="B207" s="38"/>
      <c r="C207" s="39"/>
      <c r="D207" s="233" t="s">
        <v>163</v>
      </c>
      <c r="E207" s="39"/>
      <c r="F207" s="234" t="s">
        <v>445</v>
      </c>
      <c r="G207" s="39"/>
      <c r="H207" s="39"/>
      <c r="I207" s="235"/>
      <c r="J207" s="39"/>
      <c r="K207" s="39"/>
      <c r="L207" s="43"/>
      <c r="M207" s="236"/>
      <c r="N207" s="237"/>
      <c r="O207" s="91"/>
      <c r="P207" s="91"/>
      <c r="Q207" s="91"/>
      <c r="R207" s="91"/>
      <c r="S207" s="91"/>
      <c r="T207" s="92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163</v>
      </c>
      <c r="AU207" s="16" t="s">
        <v>84</v>
      </c>
    </row>
    <row r="208" s="13" customFormat="1">
      <c r="A208" s="13"/>
      <c r="B208" s="248"/>
      <c r="C208" s="249"/>
      <c r="D208" s="233" t="s">
        <v>164</v>
      </c>
      <c r="E208" s="250" t="s">
        <v>1</v>
      </c>
      <c r="F208" s="251" t="s">
        <v>677</v>
      </c>
      <c r="G208" s="249"/>
      <c r="H208" s="252">
        <v>63</v>
      </c>
      <c r="I208" s="253"/>
      <c r="J208" s="249"/>
      <c r="K208" s="249"/>
      <c r="L208" s="254"/>
      <c r="M208" s="255"/>
      <c r="N208" s="256"/>
      <c r="O208" s="256"/>
      <c r="P208" s="256"/>
      <c r="Q208" s="256"/>
      <c r="R208" s="256"/>
      <c r="S208" s="256"/>
      <c r="T208" s="25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8" t="s">
        <v>164</v>
      </c>
      <c r="AU208" s="258" t="s">
        <v>84</v>
      </c>
      <c r="AV208" s="13" t="s">
        <v>86</v>
      </c>
      <c r="AW208" s="13" t="s">
        <v>33</v>
      </c>
      <c r="AX208" s="13" t="s">
        <v>77</v>
      </c>
      <c r="AY208" s="258" t="s">
        <v>155</v>
      </c>
    </row>
    <row r="209" s="14" customFormat="1">
      <c r="A209" s="14"/>
      <c r="B209" s="259"/>
      <c r="C209" s="260"/>
      <c r="D209" s="233" t="s">
        <v>164</v>
      </c>
      <c r="E209" s="261" t="s">
        <v>1</v>
      </c>
      <c r="F209" s="262" t="s">
        <v>243</v>
      </c>
      <c r="G209" s="260"/>
      <c r="H209" s="263">
        <v>63</v>
      </c>
      <c r="I209" s="264"/>
      <c r="J209" s="260"/>
      <c r="K209" s="260"/>
      <c r="L209" s="265"/>
      <c r="M209" s="266"/>
      <c r="N209" s="267"/>
      <c r="O209" s="267"/>
      <c r="P209" s="267"/>
      <c r="Q209" s="267"/>
      <c r="R209" s="267"/>
      <c r="S209" s="267"/>
      <c r="T209" s="268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9" t="s">
        <v>164</v>
      </c>
      <c r="AU209" s="269" t="s">
        <v>84</v>
      </c>
      <c r="AV209" s="14" t="s">
        <v>161</v>
      </c>
      <c r="AW209" s="14" t="s">
        <v>33</v>
      </c>
      <c r="AX209" s="14" t="s">
        <v>84</v>
      </c>
      <c r="AY209" s="269" t="s">
        <v>155</v>
      </c>
    </row>
    <row r="210" s="11" customFormat="1" ht="25.92" customHeight="1">
      <c r="A210" s="11"/>
      <c r="B210" s="206"/>
      <c r="C210" s="207"/>
      <c r="D210" s="208" t="s">
        <v>76</v>
      </c>
      <c r="E210" s="209" t="s">
        <v>192</v>
      </c>
      <c r="F210" s="209" t="s">
        <v>230</v>
      </c>
      <c r="G210" s="207"/>
      <c r="H210" s="207"/>
      <c r="I210" s="210"/>
      <c r="J210" s="211">
        <f>BK210</f>
        <v>0</v>
      </c>
      <c r="K210" s="207"/>
      <c r="L210" s="212"/>
      <c r="M210" s="213"/>
      <c r="N210" s="214"/>
      <c r="O210" s="214"/>
      <c r="P210" s="215">
        <f>SUM(P211:P300)</f>
        <v>0</v>
      </c>
      <c r="Q210" s="214"/>
      <c r="R210" s="215">
        <f>SUM(R211:R300)</f>
        <v>0</v>
      </c>
      <c r="S210" s="214"/>
      <c r="T210" s="216">
        <f>SUM(T211:T300)</f>
        <v>0</v>
      </c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R210" s="217" t="s">
        <v>84</v>
      </c>
      <c r="AT210" s="218" t="s">
        <v>76</v>
      </c>
      <c r="AU210" s="218" t="s">
        <v>77</v>
      </c>
      <c r="AY210" s="217" t="s">
        <v>155</v>
      </c>
      <c r="BK210" s="219">
        <f>SUM(BK211:BK300)</f>
        <v>0</v>
      </c>
    </row>
    <row r="211" s="2" customFormat="1" ht="16.5" customHeight="1">
      <c r="A211" s="37"/>
      <c r="B211" s="38"/>
      <c r="C211" s="220" t="s">
        <v>273</v>
      </c>
      <c r="D211" s="220" t="s">
        <v>156</v>
      </c>
      <c r="E211" s="221" t="s">
        <v>448</v>
      </c>
      <c r="F211" s="222" t="s">
        <v>449</v>
      </c>
      <c r="G211" s="223" t="s">
        <v>234</v>
      </c>
      <c r="H211" s="224">
        <v>1</v>
      </c>
      <c r="I211" s="225"/>
      <c r="J211" s="226">
        <f>ROUND(I211*H211,2)</f>
        <v>0</v>
      </c>
      <c r="K211" s="222" t="s">
        <v>1</v>
      </c>
      <c r="L211" s="43"/>
      <c r="M211" s="227" t="s">
        <v>1</v>
      </c>
      <c r="N211" s="228" t="s">
        <v>44</v>
      </c>
      <c r="O211" s="91"/>
      <c r="P211" s="229">
        <f>O211*H211</f>
        <v>0</v>
      </c>
      <c r="Q211" s="229">
        <v>0</v>
      </c>
      <c r="R211" s="229">
        <f>Q211*H211</f>
        <v>0</v>
      </c>
      <c r="S211" s="229">
        <v>0</v>
      </c>
      <c r="T211" s="230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1" t="s">
        <v>161</v>
      </c>
      <c r="AT211" s="231" t="s">
        <v>156</v>
      </c>
      <c r="AU211" s="231" t="s">
        <v>84</v>
      </c>
      <c r="AY211" s="16" t="s">
        <v>155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6" t="s">
        <v>161</v>
      </c>
      <c r="BK211" s="232">
        <f>ROUND(I211*H211,2)</f>
        <v>0</v>
      </c>
      <c r="BL211" s="16" t="s">
        <v>161</v>
      </c>
      <c r="BM211" s="231" t="s">
        <v>678</v>
      </c>
    </row>
    <row r="212" s="2" customFormat="1">
      <c r="A212" s="37"/>
      <c r="B212" s="38"/>
      <c r="C212" s="39"/>
      <c r="D212" s="233" t="s">
        <v>163</v>
      </c>
      <c r="E212" s="39"/>
      <c r="F212" s="234" t="s">
        <v>449</v>
      </c>
      <c r="G212" s="39"/>
      <c r="H212" s="39"/>
      <c r="I212" s="235"/>
      <c r="J212" s="39"/>
      <c r="K212" s="39"/>
      <c r="L212" s="43"/>
      <c r="M212" s="236"/>
      <c r="N212" s="237"/>
      <c r="O212" s="91"/>
      <c r="P212" s="91"/>
      <c r="Q212" s="91"/>
      <c r="R212" s="91"/>
      <c r="S212" s="91"/>
      <c r="T212" s="92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163</v>
      </c>
      <c r="AU212" s="16" t="s">
        <v>84</v>
      </c>
    </row>
    <row r="213" s="2" customFormat="1" ht="16.5" customHeight="1">
      <c r="A213" s="37"/>
      <c r="B213" s="38"/>
      <c r="C213" s="220" t="s">
        <v>277</v>
      </c>
      <c r="D213" s="220" t="s">
        <v>156</v>
      </c>
      <c r="E213" s="221" t="s">
        <v>451</v>
      </c>
      <c r="F213" s="222" t="s">
        <v>452</v>
      </c>
      <c r="G213" s="223" t="s">
        <v>215</v>
      </c>
      <c r="H213" s="224">
        <v>113.68000000000001</v>
      </c>
      <c r="I213" s="225"/>
      <c r="J213" s="226">
        <f>ROUND(I213*H213,2)</f>
        <v>0</v>
      </c>
      <c r="K213" s="222" t="s">
        <v>1</v>
      </c>
      <c r="L213" s="43"/>
      <c r="M213" s="227" t="s">
        <v>1</v>
      </c>
      <c r="N213" s="228" t="s">
        <v>44</v>
      </c>
      <c r="O213" s="91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1" t="s">
        <v>161</v>
      </c>
      <c r="AT213" s="231" t="s">
        <v>156</v>
      </c>
      <c r="AU213" s="231" t="s">
        <v>84</v>
      </c>
      <c r="AY213" s="16" t="s">
        <v>155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6" t="s">
        <v>161</v>
      </c>
      <c r="BK213" s="232">
        <f>ROUND(I213*H213,2)</f>
        <v>0</v>
      </c>
      <c r="BL213" s="16" t="s">
        <v>161</v>
      </c>
      <c r="BM213" s="231" t="s">
        <v>679</v>
      </c>
    </row>
    <row r="214" s="2" customFormat="1">
      <c r="A214" s="37"/>
      <c r="B214" s="38"/>
      <c r="C214" s="39"/>
      <c r="D214" s="233" t="s">
        <v>163</v>
      </c>
      <c r="E214" s="39"/>
      <c r="F214" s="234" t="s">
        <v>452</v>
      </c>
      <c r="G214" s="39"/>
      <c r="H214" s="39"/>
      <c r="I214" s="235"/>
      <c r="J214" s="39"/>
      <c r="K214" s="39"/>
      <c r="L214" s="43"/>
      <c r="M214" s="236"/>
      <c r="N214" s="237"/>
      <c r="O214" s="91"/>
      <c r="P214" s="91"/>
      <c r="Q214" s="91"/>
      <c r="R214" s="91"/>
      <c r="S214" s="91"/>
      <c r="T214" s="92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163</v>
      </c>
      <c r="AU214" s="16" t="s">
        <v>84</v>
      </c>
    </row>
    <row r="215" s="12" customFormat="1">
      <c r="A215" s="12"/>
      <c r="B215" s="238"/>
      <c r="C215" s="239"/>
      <c r="D215" s="233" t="s">
        <v>164</v>
      </c>
      <c r="E215" s="240" t="s">
        <v>1</v>
      </c>
      <c r="F215" s="241" t="s">
        <v>680</v>
      </c>
      <c r="G215" s="239"/>
      <c r="H215" s="240" t="s">
        <v>1</v>
      </c>
      <c r="I215" s="242"/>
      <c r="J215" s="239"/>
      <c r="K215" s="239"/>
      <c r="L215" s="243"/>
      <c r="M215" s="244"/>
      <c r="N215" s="245"/>
      <c r="O215" s="245"/>
      <c r="P215" s="245"/>
      <c r="Q215" s="245"/>
      <c r="R215" s="245"/>
      <c r="S215" s="245"/>
      <c r="T215" s="246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247" t="s">
        <v>164</v>
      </c>
      <c r="AU215" s="247" t="s">
        <v>84</v>
      </c>
      <c r="AV215" s="12" t="s">
        <v>84</v>
      </c>
      <c r="AW215" s="12" t="s">
        <v>33</v>
      </c>
      <c r="AX215" s="12" t="s">
        <v>77</v>
      </c>
      <c r="AY215" s="247" t="s">
        <v>155</v>
      </c>
    </row>
    <row r="216" s="12" customFormat="1">
      <c r="A216" s="12"/>
      <c r="B216" s="238"/>
      <c r="C216" s="239"/>
      <c r="D216" s="233" t="s">
        <v>164</v>
      </c>
      <c r="E216" s="240" t="s">
        <v>1</v>
      </c>
      <c r="F216" s="241" t="s">
        <v>598</v>
      </c>
      <c r="G216" s="239"/>
      <c r="H216" s="240" t="s">
        <v>1</v>
      </c>
      <c r="I216" s="242"/>
      <c r="J216" s="239"/>
      <c r="K216" s="239"/>
      <c r="L216" s="243"/>
      <c r="M216" s="244"/>
      <c r="N216" s="245"/>
      <c r="O216" s="245"/>
      <c r="P216" s="245"/>
      <c r="Q216" s="245"/>
      <c r="R216" s="245"/>
      <c r="S216" s="245"/>
      <c r="T216" s="246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T216" s="247" t="s">
        <v>164</v>
      </c>
      <c r="AU216" s="247" t="s">
        <v>84</v>
      </c>
      <c r="AV216" s="12" t="s">
        <v>84</v>
      </c>
      <c r="AW216" s="12" t="s">
        <v>33</v>
      </c>
      <c r="AX216" s="12" t="s">
        <v>77</v>
      </c>
      <c r="AY216" s="247" t="s">
        <v>155</v>
      </c>
    </row>
    <row r="217" s="13" customFormat="1">
      <c r="A217" s="13"/>
      <c r="B217" s="248"/>
      <c r="C217" s="249"/>
      <c r="D217" s="233" t="s">
        <v>164</v>
      </c>
      <c r="E217" s="250" t="s">
        <v>1</v>
      </c>
      <c r="F217" s="251" t="s">
        <v>681</v>
      </c>
      <c r="G217" s="249"/>
      <c r="H217" s="252">
        <v>113.68000000000001</v>
      </c>
      <c r="I217" s="253"/>
      <c r="J217" s="249"/>
      <c r="K217" s="249"/>
      <c r="L217" s="254"/>
      <c r="M217" s="255"/>
      <c r="N217" s="256"/>
      <c r="O217" s="256"/>
      <c r="P217" s="256"/>
      <c r="Q217" s="256"/>
      <c r="R217" s="256"/>
      <c r="S217" s="256"/>
      <c r="T217" s="25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8" t="s">
        <v>164</v>
      </c>
      <c r="AU217" s="258" t="s">
        <v>84</v>
      </c>
      <c r="AV217" s="13" t="s">
        <v>86</v>
      </c>
      <c r="AW217" s="13" t="s">
        <v>33</v>
      </c>
      <c r="AX217" s="13" t="s">
        <v>77</v>
      </c>
      <c r="AY217" s="258" t="s">
        <v>155</v>
      </c>
    </row>
    <row r="218" s="14" customFormat="1">
      <c r="A218" s="14"/>
      <c r="B218" s="259"/>
      <c r="C218" s="260"/>
      <c r="D218" s="233" t="s">
        <v>164</v>
      </c>
      <c r="E218" s="261" t="s">
        <v>1</v>
      </c>
      <c r="F218" s="262" t="s">
        <v>243</v>
      </c>
      <c r="G218" s="260"/>
      <c r="H218" s="263">
        <v>113.68000000000001</v>
      </c>
      <c r="I218" s="264"/>
      <c r="J218" s="260"/>
      <c r="K218" s="260"/>
      <c r="L218" s="265"/>
      <c r="M218" s="266"/>
      <c r="N218" s="267"/>
      <c r="O218" s="267"/>
      <c r="P218" s="267"/>
      <c r="Q218" s="267"/>
      <c r="R218" s="267"/>
      <c r="S218" s="267"/>
      <c r="T218" s="268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9" t="s">
        <v>164</v>
      </c>
      <c r="AU218" s="269" t="s">
        <v>84</v>
      </c>
      <c r="AV218" s="14" t="s">
        <v>161</v>
      </c>
      <c r="AW218" s="14" t="s">
        <v>33</v>
      </c>
      <c r="AX218" s="14" t="s">
        <v>84</v>
      </c>
      <c r="AY218" s="269" t="s">
        <v>155</v>
      </c>
    </row>
    <row r="219" s="2" customFormat="1" ht="21.75" customHeight="1">
      <c r="A219" s="37"/>
      <c r="B219" s="38"/>
      <c r="C219" s="220" t="s">
        <v>281</v>
      </c>
      <c r="D219" s="220" t="s">
        <v>156</v>
      </c>
      <c r="E219" s="221" t="s">
        <v>456</v>
      </c>
      <c r="F219" s="222" t="s">
        <v>457</v>
      </c>
      <c r="G219" s="223" t="s">
        <v>215</v>
      </c>
      <c r="H219" s="224">
        <v>112</v>
      </c>
      <c r="I219" s="225"/>
      <c r="J219" s="226">
        <f>ROUND(I219*H219,2)</f>
        <v>0</v>
      </c>
      <c r="K219" s="222" t="s">
        <v>160</v>
      </c>
      <c r="L219" s="43"/>
      <c r="M219" s="227" t="s">
        <v>1</v>
      </c>
      <c r="N219" s="228" t="s">
        <v>44</v>
      </c>
      <c r="O219" s="91"/>
      <c r="P219" s="229">
        <f>O219*H219</f>
        <v>0</v>
      </c>
      <c r="Q219" s="229">
        <v>0</v>
      </c>
      <c r="R219" s="229">
        <f>Q219*H219</f>
        <v>0</v>
      </c>
      <c r="S219" s="229">
        <v>0</v>
      </c>
      <c r="T219" s="230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1" t="s">
        <v>161</v>
      </c>
      <c r="AT219" s="231" t="s">
        <v>156</v>
      </c>
      <c r="AU219" s="231" t="s">
        <v>84</v>
      </c>
      <c r="AY219" s="16" t="s">
        <v>155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6" t="s">
        <v>161</v>
      </c>
      <c r="BK219" s="232">
        <f>ROUND(I219*H219,2)</f>
        <v>0</v>
      </c>
      <c r="BL219" s="16" t="s">
        <v>161</v>
      </c>
      <c r="BM219" s="231" t="s">
        <v>682</v>
      </c>
    </row>
    <row r="220" s="2" customFormat="1">
      <c r="A220" s="37"/>
      <c r="B220" s="38"/>
      <c r="C220" s="39"/>
      <c r="D220" s="233" t="s">
        <v>163</v>
      </c>
      <c r="E220" s="39"/>
      <c r="F220" s="234" t="s">
        <v>457</v>
      </c>
      <c r="G220" s="39"/>
      <c r="H220" s="39"/>
      <c r="I220" s="235"/>
      <c r="J220" s="39"/>
      <c r="K220" s="39"/>
      <c r="L220" s="43"/>
      <c r="M220" s="236"/>
      <c r="N220" s="237"/>
      <c r="O220" s="91"/>
      <c r="P220" s="91"/>
      <c r="Q220" s="91"/>
      <c r="R220" s="91"/>
      <c r="S220" s="91"/>
      <c r="T220" s="92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163</v>
      </c>
      <c r="AU220" s="16" t="s">
        <v>84</v>
      </c>
    </row>
    <row r="221" s="2" customFormat="1" ht="16.5" customHeight="1">
      <c r="A221" s="37"/>
      <c r="B221" s="38"/>
      <c r="C221" s="220" t="s">
        <v>285</v>
      </c>
      <c r="D221" s="220" t="s">
        <v>156</v>
      </c>
      <c r="E221" s="221" t="s">
        <v>459</v>
      </c>
      <c r="F221" s="222" t="s">
        <v>460</v>
      </c>
      <c r="G221" s="223" t="s">
        <v>234</v>
      </c>
      <c r="H221" s="224">
        <v>27</v>
      </c>
      <c r="I221" s="225"/>
      <c r="J221" s="226">
        <f>ROUND(I221*H221,2)</f>
        <v>0</v>
      </c>
      <c r="K221" s="222" t="s">
        <v>1</v>
      </c>
      <c r="L221" s="43"/>
      <c r="M221" s="227" t="s">
        <v>1</v>
      </c>
      <c r="N221" s="228" t="s">
        <v>44</v>
      </c>
      <c r="O221" s="91"/>
      <c r="P221" s="229">
        <f>O221*H221</f>
        <v>0</v>
      </c>
      <c r="Q221" s="229">
        <v>0</v>
      </c>
      <c r="R221" s="229">
        <f>Q221*H221</f>
        <v>0</v>
      </c>
      <c r="S221" s="229">
        <v>0</v>
      </c>
      <c r="T221" s="230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1" t="s">
        <v>161</v>
      </c>
      <c r="AT221" s="231" t="s">
        <v>156</v>
      </c>
      <c r="AU221" s="231" t="s">
        <v>84</v>
      </c>
      <c r="AY221" s="16" t="s">
        <v>155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6" t="s">
        <v>161</v>
      </c>
      <c r="BK221" s="232">
        <f>ROUND(I221*H221,2)</f>
        <v>0</v>
      </c>
      <c r="BL221" s="16" t="s">
        <v>161</v>
      </c>
      <c r="BM221" s="231" t="s">
        <v>683</v>
      </c>
    </row>
    <row r="222" s="2" customFormat="1">
      <c r="A222" s="37"/>
      <c r="B222" s="38"/>
      <c r="C222" s="39"/>
      <c r="D222" s="233" t="s">
        <v>163</v>
      </c>
      <c r="E222" s="39"/>
      <c r="F222" s="234" t="s">
        <v>460</v>
      </c>
      <c r="G222" s="39"/>
      <c r="H222" s="39"/>
      <c r="I222" s="235"/>
      <c r="J222" s="39"/>
      <c r="K222" s="39"/>
      <c r="L222" s="43"/>
      <c r="M222" s="236"/>
      <c r="N222" s="237"/>
      <c r="O222" s="91"/>
      <c r="P222" s="91"/>
      <c r="Q222" s="91"/>
      <c r="R222" s="91"/>
      <c r="S222" s="91"/>
      <c r="T222" s="92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163</v>
      </c>
      <c r="AU222" s="16" t="s">
        <v>84</v>
      </c>
    </row>
    <row r="223" s="2" customFormat="1" ht="16.5" customHeight="1">
      <c r="A223" s="37"/>
      <c r="B223" s="38"/>
      <c r="C223" s="220" t="s">
        <v>289</v>
      </c>
      <c r="D223" s="220" t="s">
        <v>156</v>
      </c>
      <c r="E223" s="221" t="s">
        <v>253</v>
      </c>
      <c r="F223" s="222" t="s">
        <v>254</v>
      </c>
      <c r="G223" s="223" t="s">
        <v>215</v>
      </c>
      <c r="H223" s="224">
        <v>128</v>
      </c>
      <c r="I223" s="225"/>
      <c r="J223" s="226">
        <f>ROUND(I223*H223,2)</f>
        <v>0</v>
      </c>
      <c r="K223" s="222" t="s">
        <v>160</v>
      </c>
      <c r="L223" s="43"/>
      <c r="M223" s="227" t="s">
        <v>1</v>
      </c>
      <c r="N223" s="228" t="s">
        <v>44</v>
      </c>
      <c r="O223" s="91"/>
      <c r="P223" s="229">
        <f>O223*H223</f>
        <v>0</v>
      </c>
      <c r="Q223" s="229">
        <v>0</v>
      </c>
      <c r="R223" s="229">
        <f>Q223*H223</f>
        <v>0</v>
      </c>
      <c r="S223" s="229">
        <v>0</v>
      </c>
      <c r="T223" s="230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1" t="s">
        <v>161</v>
      </c>
      <c r="AT223" s="231" t="s">
        <v>156</v>
      </c>
      <c r="AU223" s="231" t="s">
        <v>84</v>
      </c>
      <c r="AY223" s="16" t="s">
        <v>155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6" t="s">
        <v>161</v>
      </c>
      <c r="BK223" s="232">
        <f>ROUND(I223*H223,2)</f>
        <v>0</v>
      </c>
      <c r="BL223" s="16" t="s">
        <v>161</v>
      </c>
      <c r="BM223" s="231" t="s">
        <v>602</v>
      </c>
    </row>
    <row r="224" s="2" customFormat="1">
      <c r="A224" s="37"/>
      <c r="B224" s="38"/>
      <c r="C224" s="39"/>
      <c r="D224" s="233" t="s">
        <v>163</v>
      </c>
      <c r="E224" s="39"/>
      <c r="F224" s="234" t="s">
        <v>254</v>
      </c>
      <c r="G224" s="39"/>
      <c r="H224" s="39"/>
      <c r="I224" s="235"/>
      <c r="J224" s="39"/>
      <c r="K224" s="39"/>
      <c r="L224" s="43"/>
      <c r="M224" s="236"/>
      <c r="N224" s="237"/>
      <c r="O224" s="91"/>
      <c r="P224" s="91"/>
      <c r="Q224" s="91"/>
      <c r="R224" s="91"/>
      <c r="S224" s="91"/>
      <c r="T224" s="92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163</v>
      </c>
      <c r="AU224" s="16" t="s">
        <v>84</v>
      </c>
    </row>
    <row r="225" s="13" customFormat="1">
      <c r="A225" s="13"/>
      <c r="B225" s="248"/>
      <c r="C225" s="249"/>
      <c r="D225" s="233" t="s">
        <v>164</v>
      </c>
      <c r="E225" s="250" t="s">
        <v>1</v>
      </c>
      <c r="F225" s="251" t="s">
        <v>684</v>
      </c>
      <c r="G225" s="249"/>
      <c r="H225" s="252">
        <v>128</v>
      </c>
      <c r="I225" s="253"/>
      <c r="J225" s="249"/>
      <c r="K225" s="249"/>
      <c r="L225" s="254"/>
      <c r="M225" s="255"/>
      <c r="N225" s="256"/>
      <c r="O225" s="256"/>
      <c r="P225" s="256"/>
      <c r="Q225" s="256"/>
      <c r="R225" s="256"/>
      <c r="S225" s="256"/>
      <c r="T225" s="25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8" t="s">
        <v>164</v>
      </c>
      <c r="AU225" s="258" t="s">
        <v>84</v>
      </c>
      <c r="AV225" s="13" t="s">
        <v>86</v>
      </c>
      <c r="AW225" s="13" t="s">
        <v>33</v>
      </c>
      <c r="AX225" s="13" t="s">
        <v>77</v>
      </c>
      <c r="AY225" s="258" t="s">
        <v>155</v>
      </c>
    </row>
    <row r="226" s="14" customFormat="1">
      <c r="A226" s="14"/>
      <c r="B226" s="259"/>
      <c r="C226" s="260"/>
      <c r="D226" s="233" t="s">
        <v>164</v>
      </c>
      <c r="E226" s="261" t="s">
        <v>1</v>
      </c>
      <c r="F226" s="262" t="s">
        <v>243</v>
      </c>
      <c r="G226" s="260"/>
      <c r="H226" s="263">
        <v>128</v>
      </c>
      <c r="I226" s="264"/>
      <c r="J226" s="260"/>
      <c r="K226" s="260"/>
      <c r="L226" s="265"/>
      <c r="M226" s="266"/>
      <c r="N226" s="267"/>
      <c r="O226" s="267"/>
      <c r="P226" s="267"/>
      <c r="Q226" s="267"/>
      <c r="R226" s="267"/>
      <c r="S226" s="267"/>
      <c r="T226" s="268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9" t="s">
        <v>164</v>
      </c>
      <c r="AU226" s="269" t="s">
        <v>84</v>
      </c>
      <c r="AV226" s="14" t="s">
        <v>161</v>
      </c>
      <c r="AW226" s="14" t="s">
        <v>33</v>
      </c>
      <c r="AX226" s="14" t="s">
        <v>84</v>
      </c>
      <c r="AY226" s="269" t="s">
        <v>155</v>
      </c>
    </row>
    <row r="227" s="2" customFormat="1" ht="16.5" customHeight="1">
      <c r="A227" s="37"/>
      <c r="B227" s="38"/>
      <c r="C227" s="220" t="s">
        <v>293</v>
      </c>
      <c r="D227" s="220" t="s">
        <v>156</v>
      </c>
      <c r="E227" s="221" t="s">
        <v>258</v>
      </c>
      <c r="F227" s="222" t="s">
        <v>259</v>
      </c>
      <c r="G227" s="223" t="s">
        <v>215</v>
      </c>
      <c r="H227" s="224">
        <v>113</v>
      </c>
      <c r="I227" s="225"/>
      <c r="J227" s="226">
        <f>ROUND(I227*H227,2)</f>
        <v>0</v>
      </c>
      <c r="K227" s="222" t="s">
        <v>160</v>
      </c>
      <c r="L227" s="43"/>
      <c r="M227" s="227" t="s">
        <v>1</v>
      </c>
      <c r="N227" s="228" t="s">
        <v>44</v>
      </c>
      <c r="O227" s="91"/>
      <c r="P227" s="229">
        <f>O227*H227</f>
        <v>0</v>
      </c>
      <c r="Q227" s="229">
        <v>0</v>
      </c>
      <c r="R227" s="229">
        <f>Q227*H227</f>
        <v>0</v>
      </c>
      <c r="S227" s="229">
        <v>0</v>
      </c>
      <c r="T227" s="230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1" t="s">
        <v>161</v>
      </c>
      <c r="AT227" s="231" t="s">
        <v>156</v>
      </c>
      <c r="AU227" s="231" t="s">
        <v>84</v>
      </c>
      <c r="AY227" s="16" t="s">
        <v>155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6" t="s">
        <v>161</v>
      </c>
      <c r="BK227" s="232">
        <f>ROUND(I227*H227,2)</f>
        <v>0</v>
      </c>
      <c r="BL227" s="16" t="s">
        <v>161</v>
      </c>
      <c r="BM227" s="231" t="s">
        <v>604</v>
      </c>
    </row>
    <row r="228" s="2" customFormat="1">
      <c r="A228" s="37"/>
      <c r="B228" s="38"/>
      <c r="C228" s="39"/>
      <c r="D228" s="233" t="s">
        <v>163</v>
      </c>
      <c r="E228" s="39"/>
      <c r="F228" s="234" t="s">
        <v>259</v>
      </c>
      <c r="G228" s="39"/>
      <c r="H228" s="39"/>
      <c r="I228" s="235"/>
      <c r="J228" s="39"/>
      <c r="K228" s="39"/>
      <c r="L228" s="43"/>
      <c r="M228" s="236"/>
      <c r="N228" s="237"/>
      <c r="O228" s="91"/>
      <c r="P228" s="91"/>
      <c r="Q228" s="91"/>
      <c r="R228" s="91"/>
      <c r="S228" s="91"/>
      <c r="T228" s="92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163</v>
      </c>
      <c r="AU228" s="16" t="s">
        <v>84</v>
      </c>
    </row>
    <row r="229" s="13" customFormat="1">
      <c r="A229" s="13"/>
      <c r="B229" s="248"/>
      <c r="C229" s="249"/>
      <c r="D229" s="233" t="s">
        <v>164</v>
      </c>
      <c r="E229" s="250" t="s">
        <v>1</v>
      </c>
      <c r="F229" s="251" t="s">
        <v>685</v>
      </c>
      <c r="G229" s="249"/>
      <c r="H229" s="252">
        <v>113</v>
      </c>
      <c r="I229" s="253"/>
      <c r="J229" s="249"/>
      <c r="K229" s="249"/>
      <c r="L229" s="254"/>
      <c r="M229" s="255"/>
      <c r="N229" s="256"/>
      <c r="O229" s="256"/>
      <c r="P229" s="256"/>
      <c r="Q229" s="256"/>
      <c r="R229" s="256"/>
      <c r="S229" s="256"/>
      <c r="T229" s="25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8" t="s">
        <v>164</v>
      </c>
      <c r="AU229" s="258" t="s">
        <v>84</v>
      </c>
      <c r="AV229" s="13" t="s">
        <v>86</v>
      </c>
      <c r="AW229" s="13" t="s">
        <v>33</v>
      </c>
      <c r="AX229" s="13" t="s">
        <v>77</v>
      </c>
      <c r="AY229" s="258" t="s">
        <v>155</v>
      </c>
    </row>
    <row r="230" s="14" customFormat="1">
      <c r="A230" s="14"/>
      <c r="B230" s="259"/>
      <c r="C230" s="260"/>
      <c r="D230" s="233" t="s">
        <v>164</v>
      </c>
      <c r="E230" s="261" t="s">
        <v>1</v>
      </c>
      <c r="F230" s="262" t="s">
        <v>243</v>
      </c>
      <c r="G230" s="260"/>
      <c r="H230" s="263">
        <v>113</v>
      </c>
      <c r="I230" s="264"/>
      <c r="J230" s="260"/>
      <c r="K230" s="260"/>
      <c r="L230" s="265"/>
      <c r="M230" s="266"/>
      <c r="N230" s="267"/>
      <c r="O230" s="267"/>
      <c r="P230" s="267"/>
      <c r="Q230" s="267"/>
      <c r="R230" s="267"/>
      <c r="S230" s="267"/>
      <c r="T230" s="268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9" t="s">
        <v>164</v>
      </c>
      <c r="AU230" s="269" t="s">
        <v>84</v>
      </c>
      <c r="AV230" s="14" t="s">
        <v>161</v>
      </c>
      <c r="AW230" s="14" t="s">
        <v>33</v>
      </c>
      <c r="AX230" s="14" t="s">
        <v>84</v>
      </c>
      <c r="AY230" s="269" t="s">
        <v>155</v>
      </c>
    </row>
    <row r="231" s="2" customFormat="1" ht="16.5" customHeight="1">
      <c r="A231" s="37"/>
      <c r="B231" s="38"/>
      <c r="C231" s="220" t="s">
        <v>297</v>
      </c>
      <c r="D231" s="220" t="s">
        <v>156</v>
      </c>
      <c r="E231" s="221" t="s">
        <v>464</v>
      </c>
      <c r="F231" s="222" t="s">
        <v>465</v>
      </c>
      <c r="G231" s="223" t="s">
        <v>215</v>
      </c>
      <c r="H231" s="224">
        <v>112</v>
      </c>
      <c r="I231" s="225"/>
      <c r="J231" s="226">
        <f>ROUND(I231*H231,2)</f>
        <v>0</v>
      </c>
      <c r="K231" s="222" t="s">
        <v>160</v>
      </c>
      <c r="L231" s="43"/>
      <c r="M231" s="227" t="s">
        <v>1</v>
      </c>
      <c r="N231" s="228" t="s">
        <v>44</v>
      </c>
      <c r="O231" s="91"/>
      <c r="P231" s="229">
        <f>O231*H231</f>
        <v>0</v>
      </c>
      <c r="Q231" s="229">
        <v>0</v>
      </c>
      <c r="R231" s="229">
        <f>Q231*H231</f>
        <v>0</v>
      </c>
      <c r="S231" s="229">
        <v>0</v>
      </c>
      <c r="T231" s="230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1" t="s">
        <v>161</v>
      </c>
      <c r="AT231" s="231" t="s">
        <v>156</v>
      </c>
      <c r="AU231" s="231" t="s">
        <v>84</v>
      </c>
      <c r="AY231" s="16" t="s">
        <v>155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6" t="s">
        <v>161</v>
      </c>
      <c r="BK231" s="232">
        <f>ROUND(I231*H231,2)</f>
        <v>0</v>
      </c>
      <c r="BL231" s="16" t="s">
        <v>161</v>
      </c>
      <c r="BM231" s="231" t="s">
        <v>686</v>
      </c>
    </row>
    <row r="232" s="2" customFormat="1">
      <c r="A232" s="37"/>
      <c r="B232" s="38"/>
      <c r="C232" s="39"/>
      <c r="D232" s="233" t="s">
        <v>163</v>
      </c>
      <c r="E232" s="39"/>
      <c r="F232" s="234" t="s">
        <v>465</v>
      </c>
      <c r="G232" s="39"/>
      <c r="H232" s="39"/>
      <c r="I232" s="235"/>
      <c r="J232" s="39"/>
      <c r="K232" s="39"/>
      <c r="L232" s="43"/>
      <c r="M232" s="236"/>
      <c r="N232" s="237"/>
      <c r="O232" s="91"/>
      <c r="P232" s="91"/>
      <c r="Q232" s="91"/>
      <c r="R232" s="91"/>
      <c r="S232" s="91"/>
      <c r="T232" s="92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163</v>
      </c>
      <c r="AU232" s="16" t="s">
        <v>84</v>
      </c>
    </row>
    <row r="233" s="2" customFormat="1" ht="21.75" customHeight="1">
      <c r="A233" s="37"/>
      <c r="B233" s="38"/>
      <c r="C233" s="220" t="s">
        <v>301</v>
      </c>
      <c r="D233" s="220" t="s">
        <v>156</v>
      </c>
      <c r="E233" s="221" t="s">
        <v>467</v>
      </c>
      <c r="F233" s="222" t="s">
        <v>468</v>
      </c>
      <c r="G233" s="223" t="s">
        <v>215</v>
      </c>
      <c r="H233" s="224">
        <v>112</v>
      </c>
      <c r="I233" s="225"/>
      <c r="J233" s="226">
        <f>ROUND(I233*H233,2)</f>
        <v>0</v>
      </c>
      <c r="K233" s="222" t="s">
        <v>160</v>
      </c>
      <c r="L233" s="43"/>
      <c r="M233" s="227" t="s">
        <v>1</v>
      </c>
      <c r="N233" s="228" t="s">
        <v>44</v>
      </c>
      <c r="O233" s="91"/>
      <c r="P233" s="229">
        <f>O233*H233</f>
        <v>0</v>
      </c>
      <c r="Q233" s="229">
        <v>0</v>
      </c>
      <c r="R233" s="229">
        <f>Q233*H233</f>
        <v>0</v>
      </c>
      <c r="S233" s="229">
        <v>0</v>
      </c>
      <c r="T233" s="230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1" t="s">
        <v>161</v>
      </c>
      <c r="AT233" s="231" t="s">
        <v>156</v>
      </c>
      <c r="AU233" s="231" t="s">
        <v>84</v>
      </c>
      <c r="AY233" s="16" t="s">
        <v>155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6" t="s">
        <v>161</v>
      </c>
      <c r="BK233" s="232">
        <f>ROUND(I233*H233,2)</f>
        <v>0</v>
      </c>
      <c r="BL233" s="16" t="s">
        <v>161</v>
      </c>
      <c r="BM233" s="231" t="s">
        <v>687</v>
      </c>
    </row>
    <row r="234" s="2" customFormat="1">
      <c r="A234" s="37"/>
      <c r="B234" s="38"/>
      <c r="C234" s="39"/>
      <c r="D234" s="233" t="s">
        <v>163</v>
      </c>
      <c r="E234" s="39"/>
      <c r="F234" s="234" t="s">
        <v>468</v>
      </c>
      <c r="G234" s="39"/>
      <c r="H234" s="39"/>
      <c r="I234" s="235"/>
      <c r="J234" s="39"/>
      <c r="K234" s="39"/>
      <c r="L234" s="43"/>
      <c r="M234" s="236"/>
      <c r="N234" s="237"/>
      <c r="O234" s="91"/>
      <c r="P234" s="91"/>
      <c r="Q234" s="91"/>
      <c r="R234" s="91"/>
      <c r="S234" s="91"/>
      <c r="T234" s="92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163</v>
      </c>
      <c r="AU234" s="16" t="s">
        <v>84</v>
      </c>
    </row>
    <row r="235" s="2" customFormat="1" ht="24.15" customHeight="1">
      <c r="A235" s="37"/>
      <c r="B235" s="38"/>
      <c r="C235" s="220" t="s">
        <v>305</v>
      </c>
      <c r="D235" s="220" t="s">
        <v>156</v>
      </c>
      <c r="E235" s="221" t="s">
        <v>688</v>
      </c>
      <c r="F235" s="222" t="s">
        <v>689</v>
      </c>
      <c r="G235" s="223" t="s">
        <v>234</v>
      </c>
      <c r="H235" s="224">
        <v>1</v>
      </c>
      <c r="I235" s="225"/>
      <c r="J235" s="226">
        <f>ROUND(I235*H235,2)</f>
        <v>0</v>
      </c>
      <c r="K235" s="222" t="s">
        <v>1</v>
      </c>
      <c r="L235" s="43"/>
      <c r="M235" s="227" t="s">
        <v>1</v>
      </c>
      <c r="N235" s="228" t="s">
        <v>44</v>
      </c>
      <c r="O235" s="91"/>
      <c r="P235" s="229">
        <f>O235*H235</f>
        <v>0</v>
      </c>
      <c r="Q235" s="229">
        <v>0</v>
      </c>
      <c r="R235" s="229">
        <f>Q235*H235</f>
        <v>0</v>
      </c>
      <c r="S235" s="229">
        <v>0</v>
      </c>
      <c r="T235" s="230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1" t="s">
        <v>161</v>
      </c>
      <c r="AT235" s="231" t="s">
        <v>156</v>
      </c>
      <c r="AU235" s="231" t="s">
        <v>84</v>
      </c>
      <c r="AY235" s="16" t="s">
        <v>155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6" t="s">
        <v>161</v>
      </c>
      <c r="BK235" s="232">
        <f>ROUND(I235*H235,2)</f>
        <v>0</v>
      </c>
      <c r="BL235" s="16" t="s">
        <v>161</v>
      </c>
      <c r="BM235" s="231" t="s">
        <v>690</v>
      </c>
    </row>
    <row r="236" s="2" customFormat="1">
      <c r="A236" s="37"/>
      <c r="B236" s="38"/>
      <c r="C236" s="39"/>
      <c r="D236" s="233" t="s">
        <v>163</v>
      </c>
      <c r="E236" s="39"/>
      <c r="F236" s="234" t="s">
        <v>689</v>
      </c>
      <c r="G236" s="39"/>
      <c r="H236" s="39"/>
      <c r="I236" s="235"/>
      <c r="J236" s="39"/>
      <c r="K236" s="39"/>
      <c r="L236" s="43"/>
      <c r="M236" s="236"/>
      <c r="N236" s="237"/>
      <c r="O236" s="91"/>
      <c r="P236" s="91"/>
      <c r="Q236" s="91"/>
      <c r="R236" s="91"/>
      <c r="S236" s="91"/>
      <c r="T236" s="92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163</v>
      </c>
      <c r="AU236" s="16" t="s">
        <v>84</v>
      </c>
    </row>
    <row r="237" s="2" customFormat="1" ht="16.5" customHeight="1">
      <c r="A237" s="37"/>
      <c r="B237" s="38"/>
      <c r="C237" s="220" t="s">
        <v>309</v>
      </c>
      <c r="D237" s="220" t="s">
        <v>156</v>
      </c>
      <c r="E237" s="221" t="s">
        <v>274</v>
      </c>
      <c r="F237" s="222" t="s">
        <v>275</v>
      </c>
      <c r="G237" s="223" t="s">
        <v>234</v>
      </c>
      <c r="H237" s="224">
        <v>2</v>
      </c>
      <c r="I237" s="225"/>
      <c r="J237" s="226">
        <f>ROUND(I237*H237,2)</f>
        <v>0</v>
      </c>
      <c r="K237" s="222" t="s">
        <v>1</v>
      </c>
      <c r="L237" s="43"/>
      <c r="M237" s="227" t="s">
        <v>1</v>
      </c>
      <c r="N237" s="228" t="s">
        <v>44</v>
      </c>
      <c r="O237" s="91"/>
      <c r="P237" s="229">
        <f>O237*H237</f>
        <v>0</v>
      </c>
      <c r="Q237" s="229">
        <v>0</v>
      </c>
      <c r="R237" s="229">
        <f>Q237*H237</f>
        <v>0</v>
      </c>
      <c r="S237" s="229">
        <v>0</v>
      </c>
      <c r="T237" s="230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1" t="s">
        <v>161</v>
      </c>
      <c r="AT237" s="231" t="s">
        <v>156</v>
      </c>
      <c r="AU237" s="231" t="s">
        <v>84</v>
      </c>
      <c r="AY237" s="16" t="s">
        <v>155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6" t="s">
        <v>161</v>
      </c>
      <c r="BK237" s="232">
        <f>ROUND(I237*H237,2)</f>
        <v>0</v>
      </c>
      <c r="BL237" s="16" t="s">
        <v>161</v>
      </c>
      <c r="BM237" s="231" t="s">
        <v>608</v>
      </c>
    </row>
    <row r="238" s="2" customFormat="1">
      <c r="A238" s="37"/>
      <c r="B238" s="38"/>
      <c r="C238" s="39"/>
      <c r="D238" s="233" t="s">
        <v>163</v>
      </c>
      <c r="E238" s="39"/>
      <c r="F238" s="234" t="s">
        <v>275</v>
      </c>
      <c r="G238" s="39"/>
      <c r="H238" s="39"/>
      <c r="I238" s="235"/>
      <c r="J238" s="39"/>
      <c r="K238" s="39"/>
      <c r="L238" s="43"/>
      <c r="M238" s="236"/>
      <c r="N238" s="237"/>
      <c r="O238" s="91"/>
      <c r="P238" s="91"/>
      <c r="Q238" s="91"/>
      <c r="R238" s="91"/>
      <c r="S238" s="91"/>
      <c r="T238" s="92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163</v>
      </c>
      <c r="AU238" s="16" t="s">
        <v>84</v>
      </c>
    </row>
    <row r="239" s="2" customFormat="1" ht="16.5" customHeight="1">
      <c r="A239" s="37"/>
      <c r="B239" s="38"/>
      <c r="C239" s="220" t="s">
        <v>313</v>
      </c>
      <c r="D239" s="220" t="s">
        <v>156</v>
      </c>
      <c r="E239" s="221" t="s">
        <v>473</v>
      </c>
      <c r="F239" s="222" t="s">
        <v>474</v>
      </c>
      <c r="G239" s="223" t="s">
        <v>234</v>
      </c>
      <c r="H239" s="224">
        <v>2</v>
      </c>
      <c r="I239" s="225"/>
      <c r="J239" s="226">
        <f>ROUND(I239*H239,2)</f>
        <v>0</v>
      </c>
      <c r="K239" s="222" t="s">
        <v>1</v>
      </c>
      <c r="L239" s="43"/>
      <c r="M239" s="227" t="s">
        <v>1</v>
      </c>
      <c r="N239" s="228" t="s">
        <v>44</v>
      </c>
      <c r="O239" s="91"/>
      <c r="P239" s="229">
        <f>O239*H239</f>
        <v>0</v>
      </c>
      <c r="Q239" s="229">
        <v>0</v>
      </c>
      <c r="R239" s="229">
        <f>Q239*H239</f>
        <v>0</v>
      </c>
      <c r="S239" s="229">
        <v>0</v>
      </c>
      <c r="T239" s="230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1" t="s">
        <v>161</v>
      </c>
      <c r="AT239" s="231" t="s">
        <v>156</v>
      </c>
      <c r="AU239" s="231" t="s">
        <v>84</v>
      </c>
      <c r="AY239" s="16" t="s">
        <v>155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6" t="s">
        <v>161</v>
      </c>
      <c r="BK239" s="232">
        <f>ROUND(I239*H239,2)</f>
        <v>0</v>
      </c>
      <c r="BL239" s="16" t="s">
        <v>161</v>
      </c>
      <c r="BM239" s="231" t="s">
        <v>691</v>
      </c>
    </row>
    <row r="240" s="2" customFormat="1">
      <c r="A240" s="37"/>
      <c r="B240" s="38"/>
      <c r="C240" s="39"/>
      <c r="D240" s="233" t="s">
        <v>163</v>
      </c>
      <c r="E240" s="39"/>
      <c r="F240" s="234" t="s">
        <v>474</v>
      </c>
      <c r="G240" s="39"/>
      <c r="H240" s="39"/>
      <c r="I240" s="235"/>
      <c r="J240" s="39"/>
      <c r="K240" s="39"/>
      <c r="L240" s="43"/>
      <c r="M240" s="236"/>
      <c r="N240" s="237"/>
      <c r="O240" s="91"/>
      <c r="P240" s="91"/>
      <c r="Q240" s="91"/>
      <c r="R240" s="91"/>
      <c r="S240" s="91"/>
      <c r="T240" s="92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163</v>
      </c>
      <c r="AU240" s="16" t="s">
        <v>84</v>
      </c>
    </row>
    <row r="241" s="2" customFormat="1" ht="16.5" customHeight="1">
      <c r="A241" s="37"/>
      <c r="B241" s="38"/>
      <c r="C241" s="220" t="s">
        <v>317</v>
      </c>
      <c r="D241" s="220" t="s">
        <v>156</v>
      </c>
      <c r="E241" s="221" t="s">
        <v>476</v>
      </c>
      <c r="F241" s="222" t="s">
        <v>477</v>
      </c>
      <c r="G241" s="223" t="s">
        <v>234</v>
      </c>
      <c r="H241" s="224">
        <v>2</v>
      </c>
      <c r="I241" s="225"/>
      <c r="J241" s="226">
        <f>ROUND(I241*H241,2)</f>
        <v>0</v>
      </c>
      <c r="K241" s="222" t="s">
        <v>1</v>
      </c>
      <c r="L241" s="43"/>
      <c r="M241" s="227" t="s">
        <v>1</v>
      </c>
      <c r="N241" s="228" t="s">
        <v>44</v>
      </c>
      <c r="O241" s="91"/>
      <c r="P241" s="229">
        <f>O241*H241</f>
        <v>0</v>
      </c>
      <c r="Q241" s="229">
        <v>0</v>
      </c>
      <c r="R241" s="229">
        <f>Q241*H241</f>
        <v>0</v>
      </c>
      <c r="S241" s="229">
        <v>0</v>
      </c>
      <c r="T241" s="230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1" t="s">
        <v>161</v>
      </c>
      <c r="AT241" s="231" t="s">
        <v>156</v>
      </c>
      <c r="AU241" s="231" t="s">
        <v>84</v>
      </c>
      <c r="AY241" s="16" t="s">
        <v>155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6" t="s">
        <v>161</v>
      </c>
      <c r="BK241" s="232">
        <f>ROUND(I241*H241,2)</f>
        <v>0</v>
      </c>
      <c r="BL241" s="16" t="s">
        <v>161</v>
      </c>
      <c r="BM241" s="231" t="s">
        <v>692</v>
      </c>
    </row>
    <row r="242" s="2" customFormat="1">
      <c r="A242" s="37"/>
      <c r="B242" s="38"/>
      <c r="C242" s="39"/>
      <c r="D242" s="233" t="s">
        <v>163</v>
      </c>
      <c r="E242" s="39"/>
      <c r="F242" s="234" t="s">
        <v>477</v>
      </c>
      <c r="G242" s="39"/>
      <c r="H242" s="39"/>
      <c r="I242" s="235"/>
      <c r="J242" s="39"/>
      <c r="K242" s="39"/>
      <c r="L242" s="43"/>
      <c r="M242" s="236"/>
      <c r="N242" s="237"/>
      <c r="O242" s="91"/>
      <c r="P242" s="91"/>
      <c r="Q242" s="91"/>
      <c r="R242" s="91"/>
      <c r="S242" s="91"/>
      <c r="T242" s="92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163</v>
      </c>
      <c r="AU242" s="16" t="s">
        <v>84</v>
      </c>
    </row>
    <row r="243" s="2" customFormat="1" ht="16.5" customHeight="1">
      <c r="A243" s="37"/>
      <c r="B243" s="38"/>
      <c r="C243" s="220" t="s">
        <v>321</v>
      </c>
      <c r="D243" s="220" t="s">
        <v>156</v>
      </c>
      <c r="E243" s="221" t="s">
        <v>286</v>
      </c>
      <c r="F243" s="222" t="s">
        <v>287</v>
      </c>
      <c r="G243" s="223" t="s">
        <v>234</v>
      </c>
      <c r="H243" s="224">
        <v>2</v>
      </c>
      <c r="I243" s="225"/>
      <c r="J243" s="226">
        <f>ROUND(I243*H243,2)</f>
        <v>0</v>
      </c>
      <c r="K243" s="222" t="s">
        <v>1</v>
      </c>
      <c r="L243" s="43"/>
      <c r="M243" s="227" t="s">
        <v>1</v>
      </c>
      <c r="N243" s="228" t="s">
        <v>44</v>
      </c>
      <c r="O243" s="91"/>
      <c r="P243" s="229">
        <f>O243*H243</f>
        <v>0</v>
      </c>
      <c r="Q243" s="229">
        <v>0</v>
      </c>
      <c r="R243" s="229">
        <f>Q243*H243</f>
        <v>0</v>
      </c>
      <c r="S243" s="229">
        <v>0</v>
      </c>
      <c r="T243" s="230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1" t="s">
        <v>161</v>
      </c>
      <c r="AT243" s="231" t="s">
        <v>156</v>
      </c>
      <c r="AU243" s="231" t="s">
        <v>84</v>
      </c>
      <c r="AY243" s="16" t="s">
        <v>155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6" t="s">
        <v>161</v>
      </c>
      <c r="BK243" s="232">
        <f>ROUND(I243*H243,2)</f>
        <v>0</v>
      </c>
      <c r="BL243" s="16" t="s">
        <v>161</v>
      </c>
      <c r="BM243" s="231" t="s">
        <v>611</v>
      </c>
    </row>
    <row r="244" s="2" customFormat="1">
      <c r="A244" s="37"/>
      <c r="B244" s="38"/>
      <c r="C244" s="39"/>
      <c r="D244" s="233" t="s">
        <v>163</v>
      </c>
      <c r="E244" s="39"/>
      <c r="F244" s="234" t="s">
        <v>287</v>
      </c>
      <c r="G244" s="39"/>
      <c r="H244" s="39"/>
      <c r="I244" s="235"/>
      <c r="J244" s="39"/>
      <c r="K244" s="39"/>
      <c r="L244" s="43"/>
      <c r="M244" s="236"/>
      <c r="N244" s="237"/>
      <c r="O244" s="91"/>
      <c r="P244" s="91"/>
      <c r="Q244" s="91"/>
      <c r="R244" s="91"/>
      <c r="S244" s="91"/>
      <c r="T244" s="92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163</v>
      </c>
      <c r="AU244" s="16" t="s">
        <v>84</v>
      </c>
    </row>
    <row r="245" s="2" customFormat="1" ht="16.5" customHeight="1">
      <c r="A245" s="37"/>
      <c r="B245" s="38"/>
      <c r="C245" s="220" t="s">
        <v>325</v>
      </c>
      <c r="D245" s="220" t="s">
        <v>156</v>
      </c>
      <c r="E245" s="221" t="s">
        <v>479</v>
      </c>
      <c r="F245" s="222" t="s">
        <v>480</v>
      </c>
      <c r="G245" s="223" t="s">
        <v>234</v>
      </c>
      <c r="H245" s="224">
        <v>1</v>
      </c>
      <c r="I245" s="225"/>
      <c r="J245" s="226">
        <f>ROUND(I245*H245,2)</f>
        <v>0</v>
      </c>
      <c r="K245" s="222" t="s">
        <v>1</v>
      </c>
      <c r="L245" s="43"/>
      <c r="M245" s="227" t="s">
        <v>1</v>
      </c>
      <c r="N245" s="228" t="s">
        <v>44</v>
      </c>
      <c r="O245" s="91"/>
      <c r="P245" s="229">
        <f>O245*H245</f>
        <v>0</v>
      </c>
      <c r="Q245" s="229">
        <v>0</v>
      </c>
      <c r="R245" s="229">
        <f>Q245*H245</f>
        <v>0</v>
      </c>
      <c r="S245" s="229">
        <v>0</v>
      </c>
      <c r="T245" s="230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1" t="s">
        <v>161</v>
      </c>
      <c r="AT245" s="231" t="s">
        <v>156</v>
      </c>
      <c r="AU245" s="231" t="s">
        <v>84</v>
      </c>
      <c r="AY245" s="16" t="s">
        <v>155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6" t="s">
        <v>161</v>
      </c>
      <c r="BK245" s="232">
        <f>ROUND(I245*H245,2)</f>
        <v>0</v>
      </c>
      <c r="BL245" s="16" t="s">
        <v>161</v>
      </c>
      <c r="BM245" s="231" t="s">
        <v>693</v>
      </c>
    </row>
    <row r="246" s="2" customFormat="1">
      <c r="A246" s="37"/>
      <c r="B246" s="38"/>
      <c r="C246" s="39"/>
      <c r="D246" s="233" t="s">
        <v>163</v>
      </c>
      <c r="E246" s="39"/>
      <c r="F246" s="234" t="s">
        <v>480</v>
      </c>
      <c r="G246" s="39"/>
      <c r="H246" s="39"/>
      <c r="I246" s="235"/>
      <c r="J246" s="39"/>
      <c r="K246" s="39"/>
      <c r="L246" s="43"/>
      <c r="M246" s="236"/>
      <c r="N246" s="237"/>
      <c r="O246" s="91"/>
      <c r="P246" s="91"/>
      <c r="Q246" s="91"/>
      <c r="R246" s="91"/>
      <c r="S246" s="91"/>
      <c r="T246" s="92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163</v>
      </c>
      <c r="AU246" s="16" t="s">
        <v>84</v>
      </c>
    </row>
    <row r="247" s="2" customFormat="1" ht="16.5" customHeight="1">
      <c r="A247" s="37"/>
      <c r="B247" s="38"/>
      <c r="C247" s="220" t="s">
        <v>329</v>
      </c>
      <c r="D247" s="220" t="s">
        <v>156</v>
      </c>
      <c r="E247" s="221" t="s">
        <v>694</v>
      </c>
      <c r="F247" s="222" t="s">
        <v>695</v>
      </c>
      <c r="G247" s="223" t="s">
        <v>234</v>
      </c>
      <c r="H247" s="224">
        <v>2</v>
      </c>
      <c r="I247" s="225"/>
      <c r="J247" s="226">
        <f>ROUND(I247*H247,2)</f>
        <v>0</v>
      </c>
      <c r="K247" s="222" t="s">
        <v>1</v>
      </c>
      <c r="L247" s="43"/>
      <c r="M247" s="227" t="s">
        <v>1</v>
      </c>
      <c r="N247" s="228" t="s">
        <v>44</v>
      </c>
      <c r="O247" s="91"/>
      <c r="P247" s="229">
        <f>O247*H247</f>
        <v>0</v>
      </c>
      <c r="Q247" s="229">
        <v>0</v>
      </c>
      <c r="R247" s="229">
        <f>Q247*H247</f>
        <v>0</v>
      </c>
      <c r="S247" s="229">
        <v>0</v>
      </c>
      <c r="T247" s="230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31" t="s">
        <v>161</v>
      </c>
      <c r="AT247" s="231" t="s">
        <v>156</v>
      </c>
      <c r="AU247" s="231" t="s">
        <v>84</v>
      </c>
      <c r="AY247" s="16" t="s">
        <v>155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6" t="s">
        <v>161</v>
      </c>
      <c r="BK247" s="232">
        <f>ROUND(I247*H247,2)</f>
        <v>0</v>
      </c>
      <c r="BL247" s="16" t="s">
        <v>161</v>
      </c>
      <c r="BM247" s="231" t="s">
        <v>696</v>
      </c>
    </row>
    <row r="248" s="2" customFormat="1">
      <c r="A248" s="37"/>
      <c r="B248" s="38"/>
      <c r="C248" s="39"/>
      <c r="D248" s="233" t="s">
        <v>163</v>
      </c>
      <c r="E248" s="39"/>
      <c r="F248" s="234" t="s">
        <v>695</v>
      </c>
      <c r="G248" s="39"/>
      <c r="H248" s="39"/>
      <c r="I248" s="235"/>
      <c r="J248" s="39"/>
      <c r="K248" s="39"/>
      <c r="L248" s="43"/>
      <c r="M248" s="236"/>
      <c r="N248" s="237"/>
      <c r="O248" s="91"/>
      <c r="P248" s="91"/>
      <c r="Q248" s="91"/>
      <c r="R248" s="91"/>
      <c r="S248" s="91"/>
      <c r="T248" s="92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163</v>
      </c>
      <c r="AU248" s="16" t="s">
        <v>84</v>
      </c>
    </row>
    <row r="249" s="2" customFormat="1" ht="16.5" customHeight="1">
      <c r="A249" s="37"/>
      <c r="B249" s="38"/>
      <c r="C249" s="220" t="s">
        <v>333</v>
      </c>
      <c r="D249" s="220" t="s">
        <v>156</v>
      </c>
      <c r="E249" s="221" t="s">
        <v>482</v>
      </c>
      <c r="F249" s="222" t="s">
        <v>483</v>
      </c>
      <c r="G249" s="223" t="s">
        <v>234</v>
      </c>
      <c r="H249" s="224">
        <v>1</v>
      </c>
      <c r="I249" s="225"/>
      <c r="J249" s="226">
        <f>ROUND(I249*H249,2)</f>
        <v>0</v>
      </c>
      <c r="K249" s="222" t="s">
        <v>1</v>
      </c>
      <c r="L249" s="43"/>
      <c r="M249" s="227" t="s">
        <v>1</v>
      </c>
      <c r="N249" s="228" t="s">
        <v>44</v>
      </c>
      <c r="O249" s="91"/>
      <c r="P249" s="229">
        <f>O249*H249</f>
        <v>0</v>
      </c>
      <c r="Q249" s="229">
        <v>0</v>
      </c>
      <c r="R249" s="229">
        <f>Q249*H249</f>
        <v>0</v>
      </c>
      <c r="S249" s="229">
        <v>0</v>
      </c>
      <c r="T249" s="230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1" t="s">
        <v>161</v>
      </c>
      <c r="AT249" s="231" t="s">
        <v>156</v>
      </c>
      <c r="AU249" s="231" t="s">
        <v>84</v>
      </c>
      <c r="AY249" s="16" t="s">
        <v>155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6" t="s">
        <v>161</v>
      </c>
      <c r="BK249" s="232">
        <f>ROUND(I249*H249,2)</f>
        <v>0</v>
      </c>
      <c r="BL249" s="16" t="s">
        <v>161</v>
      </c>
      <c r="BM249" s="231" t="s">
        <v>697</v>
      </c>
    </row>
    <row r="250" s="2" customFormat="1">
      <c r="A250" s="37"/>
      <c r="B250" s="38"/>
      <c r="C250" s="39"/>
      <c r="D250" s="233" t="s">
        <v>163</v>
      </c>
      <c r="E250" s="39"/>
      <c r="F250" s="234" t="s">
        <v>483</v>
      </c>
      <c r="G250" s="39"/>
      <c r="H250" s="39"/>
      <c r="I250" s="235"/>
      <c r="J250" s="39"/>
      <c r="K250" s="39"/>
      <c r="L250" s="43"/>
      <c r="M250" s="236"/>
      <c r="N250" s="237"/>
      <c r="O250" s="91"/>
      <c r="P250" s="91"/>
      <c r="Q250" s="91"/>
      <c r="R250" s="91"/>
      <c r="S250" s="91"/>
      <c r="T250" s="92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163</v>
      </c>
      <c r="AU250" s="16" t="s">
        <v>84</v>
      </c>
    </row>
    <row r="251" s="2" customFormat="1" ht="16.5" customHeight="1">
      <c r="A251" s="37"/>
      <c r="B251" s="38"/>
      <c r="C251" s="220" t="s">
        <v>337</v>
      </c>
      <c r="D251" s="220" t="s">
        <v>156</v>
      </c>
      <c r="E251" s="221" t="s">
        <v>698</v>
      </c>
      <c r="F251" s="222" t="s">
        <v>699</v>
      </c>
      <c r="G251" s="223" t="s">
        <v>234</v>
      </c>
      <c r="H251" s="224">
        <v>1</v>
      </c>
      <c r="I251" s="225"/>
      <c r="J251" s="226">
        <f>ROUND(I251*H251,2)</f>
        <v>0</v>
      </c>
      <c r="K251" s="222" t="s">
        <v>1</v>
      </c>
      <c r="L251" s="43"/>
      <c r="M251" s="227" t="s">
        <v>1</v>
      </c>
      <c r="N251" s="228" t="s">
        <v>44</v>
      </c>
      <c r="O251" s="91"/>
      <c r="P251" s="229">
        <f>O251*H251</f>
        <v>0</v>
      </c>
      <c r="Q251" s="229">
        <v>0</v>
      </c>
      <c r="R251" s="229">
        <f>Q251*H251</f>
        <v>0</v>
      </c>
      <c r="S251" s="229">
        <v>0</v>
      </c>
      <c r="T251" s="230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31" t="s">
        <v>161</v>
      </c>
      <c r="AT251" s="231" t="s">
        <v>156</v>
      </c>
      <c r="AU251" s="231" t="s">
        <v>84</v>
      </c>
      <c r="AY251" s="16" t="s">
        <v>155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6" t="s">
        <v>161</v>
      </c>
      <c r="BK251" s="232">
        <f>ROUND(I251*H251,2)</f>
        <v>0</v>
      </c>
      <c r="BL251" s="16" t="s">
        <v>161</v>
      </c>
      <c r="BM251" s="231" t="s">
        <v>700</v>
      </c>
    </row>
    <row r="252" s="2" customFormat="1">
      <c r="A252" s="37"/>
      <c r="B252" s="38"/>
      <c r="C252" s="39"/>
      <c r="D252" s="233" t="s">
        <v>163</v>
      </c>
      <c r="E252" s="39"/>
      <c r="F252" s="234" t="s">
        <v>699</v>
      </c>
      <c r="G252" s="39"/>
      <c r="H252" s="39"/>
      <c r="I252" s="235"/>
      <c r="J252" s="39"/>
      <c r="K252" s="39"/>
      <c r="L252" s="43"/>
      <c r="M252" s="236"/>
      <c r="N252" s="237"/>
      <c r="O252" s="91"/>
      <c r="P252" s="91"/>
      <c r="Q252" s="91"/>
      <c r="R252" s="91"/>
      <c r="S252" s="91"/>
      <c r="T252" s="92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163</v>
      </c>
      <c r="AU252" s="16" t="s">
        <v>84</v>
      </c>
    </row>
    <row r="253" s="2" customFormat="1" ht="16.5" customHeight="1">
      <c r="A253" s="37"/>
      <c r="B253" s="38"/>
      <c r="C253" s="220" t="s">
        <v>341</v>
      </c>
      <c r="D253" s="220" t="s">
        <v>156</v>
      </c>
      <c r="E253" s="221" t="s">
        <v>485</v>
      </c>
      <c r="F253" s="222" t="s">
        <v>486</v>
      </c>
      <c r="G253" s="223" t="s">
        <v>234</v>
      </c>
      <c r="H253" s="224">
        <v>1</v>
      </c>
      <c r="I253" s="225"/>
      <c r="J253" s="226">
        <f>ROUND(I253*H253,2)</f>
        <v>0</v>
      </c>
      <c r="K253" s="222" t="s">
        <v>1</v>
      </c>
      <c r="L253" s="43"/>
      <c r="M253" s="227" t="s">
        <v>1</v>
      </c>
      <c r="N253" s="228" t="s">
        <v>44</v>
      </c>
      <c r="O253" s="91"/>
      <c r="P253" s="229">
        <f>O253*H253</f>
        <v>0</v>
      </c>
      <c r="Q253" s="229">
        <v>0</v>
      </c>
      <c r="R253" s="229">
        <f>Q253*H253</f>
        <v>0</v>
      </c>
      <c r="S253" s="229">
        <v>0</v>
      </c>
      <c r="T253" s="230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31" t="s">
        <v>161</v>
      </c>
      <c r="AT253" s="231" t="s">
        <v>156</v>
      </c>
      <c r="AU253" s="231" t="s">
        <v>84</v>
      </c>
      <c r="AY253" s="16" t="s">
        <v>155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6" t="s">
        <v>161</v>
      </c>
      <c r="BK253" s="232">
        <f>ROUND(I253*H253,2)</f>
        <v>0</v>
      </c>
      <c r="BL253" s="16" t="s">
        <v>161</v>
      </c>
      <c r="BM253" s="231" t="s">
        <v>701</v>
      </c>
    </row>
    <row r="254" s="2" customFormat="1">
      <c r="A254" s="37"/>
      <c r="B254" s="38"/>
      <c r="C254" s="39"/>
      <c r="D254" s="233" t="s">
        <v>163</v>
      </c>
      <c r="E254" s="39"/>
      <c r="F254" s="234" t="s">
        <v>486</v>
      </c>
      <c r="G254" s="39"/>
      <c r="H254" s="39"/>
      <c r="I254" s="235"/>
      <c r="J254" s="39"/>
      <c r="K254" s="39"/>
      <c r="L254" s="43"/>
      <c r="M254" s="236"/>
      <c r="N254" s="237"/>
      <c r="O254" s="91"/>
      <c r="P254" s="91"/>
      <c r="Q254" s="91"/>
      <c r="R254" s="91"/>
      <c r="S254" s="91"/>
      <c r="T254" s="92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163</v>
      </c>
      <c r="AU254" s="16" t="s">
        <v>84</v>
      </c>
    </row>
    <row r="255" s="2" customFormat="1" ht="16.5" customHeight="1">
      <c r="A255" s="37"/>
      <c r="B255" s="38"/>
      <c r="C255" s="220" t="s">
        <v>345</v>
      </c>
      <c r="D255" s="220" t="s">
        <v>156</v>
      </c>
      <c r="E255" s="221" t="s">
        <v>306</v>
      </c>
      <c r="F255" s="222" t="s">
        <v>307</v>
      </c>
      <c r="G255" s="223" t="s">
        <v>234</v>
      </c>
      <c r="H255" s="224">
        <v>2</v>
      </c>
      <c r="I255" s="225"/>
      <c r="J255" s="226">
        <f>ROUND(I255*H255,2)</f>
        <v>0</v>
      </c>
      <c r="K255" s="222" t="s">
        <v>1</v>
      </c>
      <c r="L255" s="43"/>
      <c r="M255" s="227" t="s">
        <v>1</v>
      </c>
      <c r="N255" s="228" t="s">
        <v>44</v>
      </c>
      <c r="O255" s="91"/>
      <c r="P255" s="229">
        <f>O255*H255</f>
        <v>0</v>
      </c>
      <c r="Q255" s="229">
        <v>0</v>
      </c>
      <c r="R255" s="229">
        <f>Q255*H255</f>
        <v>0</v>
      </c>
      <c r="S255" s="229">
        <v>0</v>
      </c>
      <c r="T255" s="230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1" t="s">
        <v>161</v>
      </c>
      <c r="AT255" s="231" t="s">
        <v>156</v>
      </c>
      <c r="AU255" s="231" t="s">
        <v>84</v>
      </c>
      <c r="AY255" s="16" t="s">
        <v>155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6" t="s">
        <v>161</v>
      </c>
      <c r="BK255" s="232">
        <f>ROUND(I255*H255,2)</f>
        <v>0</v>
      </c>
      <c r="BL255" s="16" t="s">
        <v>161</v>
      </c>
      <c r="BM255" s="231" t="s">
        <v>619</v>
      </c>
    </row>
    <row r="256" s="2" customFormat="1">
      <c r="A256" s="37"/>
      <c r="B256" s="38"/>
      <c r="C256" s="39"/>
      <c r="D256" s="233" t="s">
        <v>163</v>
      </c>
      <c r="E256" s="39"/>
      <c r="F256" s="234" t="s">
        <v>307</v>
      </c>
      <c r="G256" s="39"/>
      <c r="H256" s="39"/>
      <c r="I256" s="235"/>
      <c r="J256" s="39"/>
      <c r="K256" s="39"/>
      <c r="L256" s="43"/>
      <c r="M256" s="236"/>
      <c r="N256" s="237"/>
      <c r="O256" s="91"/>
      <c r="P256" s="91"/>
      <c r="Q256" s="91"/>
      <c r="R256" s="91"/>
      <c r="S256" s="91"/>
      <c r="T256" s="92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163</v>
      </c>
      <c r="AU256" s="16" t="s">
        <v>84</v>
      </c>
    </row>
    <row r="257" s="2" customFormat="1" ht="16.5" customHeight="1">
      <c r="A257" s="37"/>
      <c r="B257" s="38"/>
      <c r="C257" s="220" t="s">
        <v>349</v>
      </c>
      <c r="D257" s="220" t="s">
        <v>156</v>
      </c>
      <c r="E257" s="221" t="s">
        <v>310</v>
      </c>
      <c r="F257" s="222" t="s">
        <v>311</v>
      </c>
      <c r="G257" s="223" t="s">
        <v>234</v>
      </c>
      <c r="H257" s="224">
        <v>2</v>
      </c>
      <c r="I257" s="225"/>
      <c r="J257" s="226">
        <f>ROUND(I257*H257,2)</f>
        <v>0</v>
      </c>
      <c r="K257" s="222" t="s">
        <v>1</v>
      </c>
      <c r="L257" s="43"/>
      <c r="M257" s="227" t="s">
        <v>1</v>
      </c>
      <c r="N257" s="228" t="s">
        <v>44</v>
      </c>
      <c r="O257" s="91"/>
      <c r="P257" s="229">
        <f>O257*H257</f>
        <v>0</v>
      </c>
      <c r="Q257" s="229">
        <v>0</v>
      </c>
      <c r="R257" s="229">
        <f>Q257*H257</f>
        <v>0</v>
      </c>
      <c r="S257" s="229">
        <v>0</v>
      </c>
      <c r="T257" s="230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31" t="s">
        <v>161</v>
      </c>
      <c r="AT257" s="231" t="s">
        <v>156</v>
      </c>
      <c r="AU257" s="231" t="s">
        <v>84</v>
      </c>
      <c r="AY257" s="16" t="s">
        <v>155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6" t="s">
        <v>161</v>
      </c>
      <c r="BK257" s="232">
        <f>ROUND(I257*H257,2)</f>
        <v>0</v>
      </c>
      <c r="BL257" s="16" t="s">
        <v>161</v>
      </c>
      <c r="BM257" s="231" t="s">
        <v>620</v>
      </c>
    </row>
    <row r="258" s="2" customFormat="1">
      <c r="A258" s="37"/>
      <c r="B258" s="38"/>
      <c r="C258" s="39"/>
      <c r="D258" s="233" t="s">
        <v>163</v>
      </c>
      <c r="E258" s="39"/>
      <c r="F258" s="234" t="s">
        <v>311</v>
      </c>
      <c r="G258" s="39"/>
      <c r="H258" s="39"/>
      <c r="I258" s="235"/>
      <c r="J258" s="39"/>
      <c r="K258" s="39"/>
      <c r="L258" s="43"/>
      <c r="M258" s="236"/>
      <c r="N258" s="237"/>
      <c r="O258" s="91"/>
      <c r="P258" s="91"/>
      <c r="Q258" s="91"/>
      <c r="R258" s="91"/>
      <c r="S258" s="91"/>
      <c r="T258" s="92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163</v>
      </c>
      <c r="AU258" s="16" t="s">
        <v>84</v>
      </c>
    </row>
    <row r="259" s="2" customFormat="1" ht="16.5" customHeight="1">
      <c r="A259" s="37"/>
      <c r="B259" s="38"/>
      <c r="C259" s="220" t="s">
        <v>353</v>
      </c>
      <c r="D259" s="220" t="s">
        <v>156</v>
      </c>
      <c r="E259" s="221" t="s">
        <v>314</v>
      </c>
      <c r="F259" s="222" t="s">
        <v>315</v>
      </c>
      <c r="G259" s="223" t="s">
        <v>234</v>
      </c>
      <c r="H259" s="224">
        <v>4</v>
      </c>
      <c r="I259" s="225"/>
      <c r="J259" s="226">
        <f>ROUND(I259*H259,2)</f>
        <v>0</v>
      </c>
      <c r="K259" s="222" t="s">
        <v>160</v>
      </c>
      <c r="L259" s="43"/>
      <c r="M259" s="227" t="s">
        <v>1</v>
      </c>
      <c r="N259" s="228" t="s">
        <v>44</v>
      </c>
      <c r="O259" s="91"/>
      <c r="P259" s="229">
        <f>O259*H259</f>
        <v>0</v>
      </c>
      <c r="Q259" s="229">
        <v>0</v>
      </c>
      <c r="R259" s="229">
        <f>Q259*H259</f>
        <v>0</v>
      </c>
      <c r="S259" s="229">
        <v>0</v>
      </c>
      <c r="T259" s="230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1" t="s">
        <v>161</v>
      </c>
      <c r="AT259" s="231" t="s">
        <v>156</v>
      </c>
      <c r="AU259" s="231" t="s">
        <v>84</v>
      </c>
      <c r="AY259" s="16" t="s">
        <v>155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6" t="s">
        <v>161</v>
      </c>
      <c r="BK259" s="232">
        <f>ROUND(I259*H259,2)</f>
        <v>0</v>
      </c>
      <c r="BL259" s="16" t="s">
        <v>161</v>
      </c>
      <c r="BM259" s="231" t="s">
        <v>621</v>
      </c>
    </row>
    <row r="260" s="2" customFormat="1">
      <c r="A260" s="37"/>
      <c r="B260" s="38"/>
      <c r="C260" s="39"/>
      <c r="D260" s="233" t="s">
        <v>163</v>
      </c>
      <c r="E260" s="39"/>
      <c r="F260" s="234" t="s">
        <v>315</v>
      </c>
      <c r="G260" s="39"/>
      <c r="H260" s="39"/>
      <c r="I260" s="235"/>
      <c r="J260" s="39"/>
      <c r="K260" s="39"/>
      <c r="L260" s="43"/>
      <c r="M260" s="236"/>
      <c r="N260" s="237"/>
      <c r="O260" s="91"/>
      <c r="P260" s="91"/>
      <c r="Q260" s="91"/>
      <c r="R260" s="91"/>
      <c r="S260" s="91"/>
      <c r="T260" s="92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163</v>
      </c>
      <c r="AU260" s="16" t="s">
        <v>84</v>
      </c>
    </row>
    <row r="261" s="2" customFormat="1" ht="21.75" customHeight="1">
      <c r="A261" s="37"/>
      <c r="B261" s="38"/>
      <c r="C261" s="220" t="s">
        <v>357</v>
      </c>
      <c r="D261" s="220" t="s">
        <v>156</v>
      </c>
      <c r="E261" s="221" t="s">
        <v>488</v>
      </c>
      <c r="F261" s="222" t="s">
        <v>489</v>
      </c>
      <c r="G261" s="223" t="s">
        <v>234</v>
      </c>
      <c r="H261" s="224">
        <v>2</v>
      </c>
      <c r="I261" s="225"/>
      <c r="J261" s="226">
        <f>ROUND(I261*H261,2)</f>
        <v>0</v>
      </c>
      <c r="K261" s="222" t="s">
        <v>160</v>
      </c>
      <c r="L261" s="43"/>
      <c r="M261" s="227" t="s">
        <v>1</v>
      </c>
      <c r="N261" s="228" t="s">
        <v>44</v>
      </c>
      <c r="O261" s="91"/>
      <c r="P261" s="229">
        <f>O261*H261</f>
        <v>0</v>
      </c>
      <c r="Q261" s="229">
        <v>0</v>
      </c>
      <c r="R261" s="229">
        <f>Q261*H261</f>
        <v>0</v>
      </c>
      <c r="S261" s="229">
        <v>0</v>
      </c>
      <c r="T261" s="230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31" t="s">
        <v>161</v>
      </c>
      <c r="AT261" s="231" t="s">
        <v>156</v>
      </c>
      <c r="AU261" s="231" t="s">
        <v>84</v>
      </c>
      <c r="AY261" s="16" t="s">
        <v>155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6" t="s">
        <v>161</v>
      </c>
      <c r="BK261" s="232">
        <f>ROUND(I261*H261,2)</f>
        <v>0</v>
      </c>
      <c r="BL261" s="16" t="s">
        <v>161</v>
      </c>
      <c r="BM261" s="231" t="s">
        <v>702</v>
      </c>
    </row>
    <row r="262" s="2" customFormat="1">
      <c r="A262" s="37"/>
      <c r="B262" s="38"/>
      <c r="C262" s="39"/>
      <c r="D262" s="233" t="s">
        <v>163</v>
      </c>
      <c r="E262" s="39"/>
      <c r="F262" s="234" t="s">
        <v>489</v>
      </c>
      <c r="G262" s="39"/>
      <c r="H262" s="39"/>
      <c r="I262" s="235"/>
      <c r="J262" s="39"/>
      <c r="K262" s="39"/>
      <c r="L262" s="43"/>
      <c r="M262" s="236"/>
      <c r="N262" s="237"/>
      <c r="O262" s="91"/>
      <c r="P262" s="91"/>
      <c r="Q262" s="91"/>
      <c r="R262" s="91"/>
      <c r="S262" s="91"/>
      <c r="T262" s="92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163</v>
      </c>
      <c r="AU262" s="16" t="s">
        <v>84</v>
      </c>
    </row>
    <row r="263" s="2" customFormat="1" ht="16.5" customHeight="1">
      <c r="A263" s="37"/>
      <c r="B263" s="38"/>
      <c r="C263" s="220" t="s">
        <v>362</v>
      </c>
      <c r="D263" s="220" t="s">
        <v>156</v>
      </c>
      <c r="E263" s="221" t="s">
        <v>322</v>
      </c>
      <c r="F263" s="222" t="s">
        <v>323</v>
      </c>
      <c r="G263" s="223" t="s">
        <v>234</v>
      </c>
      <c r="H263" s="224">
        <v>10</v>
      </c>
      <c r="I263" s="225"/>
      <c r="J263" s="226">
        <f>ROUND(I263*H263,2)</f>
        <v>0</v>
      </c>
      <c r="K263" s="222" t="s">
        <v>160</v>
      </c>
      <c r="L263" s="43"/>
      <c r="M263" s="227" t="s">
        <v>1</v>
      </c>
      <c r="N263" s="228" t="s">
        <v>44</v>
      </c>
      <c r="O263" s="91"/>
      <c r="P263" s="229">
        <f>O263*H263</f>
        <v>0</v>
      </c>
      <c r="Q263" s="229">
        <v>0</v>
      </c>
      <c r="R263" s="229">
        <f>Q263*H263</f>
        <v>0</v>
      </c>
      <c r="S263" s="229">
        <v>0</v>
      </c>
      <c r="T263" s="230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1" t="s">
        <v>161</v>
      </c>
      <c r="AT263" s="231" t="s">
        <v>156</v>
      </c>
      <c r="AU263" s="231" t="s">
        <v>84</v>
      </c>
      <c r="AY263" s="16" t="s">
        <v>155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6" t="s">
        <v>161</v>
      </c>
      <c r="BK263" s="232">
        <f>ROUND(I263*H263,2)</f>
        <v>0</v>
      </c>
      <c r="BL263" s="16" t="s">
        <v>161</v>
      </c>
      <c r="BM263" s="231" t="s">
        <v>623</v>
      </c>
    </row>
    <row r="264" s="2" customFormat="1">
      <c r="A264" s="37"/>
      <c r="B264" s="38"/>
      <c r="C264" s="39"/>
      <c r="D264" s="233" t="s">
        <v>163</v>
      </c>
      <c r="E264" s="39"/>
      <c r="F264" s="234" t="s">
        <v>323</v>
      </c>
      <c r="G264" s="39"/>
      <c r="H264" s="39"/>
      <c r="I264" s="235"/>
      <c r="J264" s="39"/>
      <c r="K264" s="39"/>
      <c r="L264" s="43"/>
      <c r="M264" s="236"/>
      <c r="N264" s="237"/>
      <c r="O264" s="91"/>
      <c r="P264" s="91"/>
      <c r="Q264" s="91"/>
      <c r="R264" s="91"/>
      <c r="S264" s="91"/>
      <c r="T264" s="92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163</v>
      </c>
      <c r="AU264" s="16" t="s">
        <v>84</v>
      </c>
    </row>
    <row r="265" s="2" customFormat="1" ht="16.5" customHeight="1">
      <c r="A265" s="37"/>
      <c r="B265" s="38"/>
      <c r="C265" s="220" t="s">
        <v>367</v>
      </c>
      <c r="D265" s="220" t="s">
        <v>156</v>
      </c>
      <c r="E265" s="221" t="s">
        <v>326</v>
      </c>
      <c r="F265" s="222" t="s">
        <v>327</v>
      </c>
      <c r="G265" s="223" t="s">
        <v>234</v>
      </c>
      <c r="H265" s="224">
        <v>4</v>
      </c>
      <c r="I265" s="225"/>
      <c r="J265" s="226">
        <f>ROUND(I265*H265,2)</f>
        <v>0</v>
      </c>
      <c r="K265" s="222" t="s">
        <v>1</v>
      </c>
      <c r="L265" s="43"/>
      <c r="M265" s="227" t="s">
        <v>1</v>
      </c>
      <c r="N265" s="228" t="s">
        <v>44</v>
      </c>
      <c r="O265" s="91"/>
      <c r="P265" s="229">
        <f>O265*H265</f>
        <v>0</v>
      </c>
      <c r="Q265" s="229">
        <v>0</v>
      </c>
      <c r="R265" s="229">
        <f>Q265*H265</f>
        <v>0</v>
      </c>
      <c r="S265" s="229">
        <v>0</v>
      </c>
      <c r="T265" s="230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31" t="s">
        <v>161</v>
      </c>
      <c r="AT265" s="231" t="s">
        <v>156</v>
      </c>
      <c r="AU265" s="231" t="s">
        <v>84</v>
      </c>
      <c r="AY265" s="16" t="s">
        <v>155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16" t="s">
        <v>161</v>
      </c>
      <c r="BK265" s="232">
        <f>ROUND(I265*H265,2)</f>
        <v>0</v>
      </c>
      <c r="BL265" s="16" t="s">
        <v>161</v>
      </c>
      <c r="BM265" s="231" t="s">
        <v>624</v>
      </c>
    </row>
    <row r="266" s="2" customFormat="1">
      <c r="A266" s="37"/>
      <c r="B266" s="38"/>
      <c r="C266" s="39"/>
      <c r="D266" s="233" t="s">
        <v>163</v>
      </c>
      <c r="E266" s="39"/>
      <c r="F266" s="234" t="s">
        <v>327</v>
      </c>
      <c r="G266" s="39"/>
      <c r="H266" s="39"/>
      <c r="I266" s="235"/>
      <c r="J266" s="39"/>
      <c r="K266" s="39"/>
      <c r="L266" s="43"/>
      <c r="M266" s="236"/>
      <c r="N266" s="237"/>
      <c r="O266" s="91"/>
      <c r="P266" s="91"/>
      <c r="Q266" s="91"/>
      <c r="R266" s="91"/>
      <c r="S266" s="91"/>
      <c r="T266" s="92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163</v>
      </c>
      <c r="AU266" s="16" t="s">
        <v>84</v>
      </c>
    </row>
    <row r="267" s="2" customFormat="1" ht="16.5" customHeight="1">
      <c r="A267" s="37"/>
      <c r="B267" s="38"/>
      <c r="C267" s="220" t="s">
        <v>372</v>
      </c>
      <c r="D267" s="220" t="s">
        <v>156</v>
      </c>
      <c r="E267" s="221" t="s">
        <v>330</v>
      </c>
      <c r="F267" s="222" t="s">
        <v>331</v>
      </c>
      <c r="G267" s="223" t="s">
        <v>234</v>
      </c>
      <c r="H267" s="224">
        <v>4</v>
      </c>
      <c r="I267" s="225"/>
      <c r="J267" s="226">
        <f>ROUND(I267*H267,2)</f>
        <v>0</v>
      </c>
      <c r="K267" s="222" t="s">
        <v>160</v>
      </c>
      <c r="L267" s="43"/>
      <c r="M267" s="227" t="s">
        <v>1</v>
      </c>
      <c r="N267" s="228" t="s">
        <v>44</v>
      </c>
      <c r="O267" s="91"/>
      <c r="P267" s="229">
        <f>O267*H267</f>
        <v>0</v>
      </c>
      <c r="Q267" s="229">
        <v>0</v>
      </c>
      <c r="R267" s="229">
        <f>Q267*H267</f>
        <v>0</v>
      </c>
      <c r="S267" s="229">
        <v>0</v>
      </c>
      <c r="T267" s="230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31" t="s">
        <v>161</v>
      </c>
      <c r="AT267" s="231" t="s">
        <v>156</v>
      </c>
      <c r="AU267" s="231" t="s">
        <v>84</v>
      </c>
      <c r="AY267" s="16" t="s">
        <v>155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6" t="s">
        <v>161</v>
      </c>
      <c r="BK267" s="232">
        <f>ROUND(I267*H267,2)</f>
        <v>0</v>
      </c>
      <c r="BL267" s="16" t="s">
        <v>161</v>
      </c>
      <c r="BM267" s="231" t="s">
        <v>625</v>
      </c>
    </row>
    <row r="268" s="2" customFormat="1">
      <c r="A268" s="37"/>
      <c r="B268" s="38"/>
      <c r="C268" s="39"/>
      <c r="D268" s="233" t="s">
        <v>163</v>
      </c>
      <c r="E268" s="39"/>
      <c r="F268" s="234" t="s">
        <v>331</v>
      </c>
      <c r="G268" s="39"/>
      <c r="H268" s="39"/>
      <c r="I268" s="235"/>
      <c r="J268" s="39"/>
      <c r="K268" s="39"/>
      <c r="L268" s="43"/>
      <c r="M268" s="236"/>
      <c r="N268" s="237"/>
      <c r="O268" s="91"/>
      <c r="P268" s="91"/>
      <c r="Q268" s="91"/>
      <c r="R268" s="91"/>
      <c r="S268" s="91"/>
      <c r="T268" s="92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163</v>
      </c>
      <c r="AU268" s="16" t="s">
        <v>84</v>
      </c>
    </row>
    <row r="269" s="2" customFormat="1" ht="16.5" customHeight="1">
      <c r="A269" s="37"/>
      <c r="B269" s="38"/>
      <c r="C269" s="220" t="s">
        <v>376</v>
      </c>
      <c r="D269" s="220" t="s">
        <v>156</v>
      </c>
      <c r="E269" s="221" t="s">
        <v>334</v>
      </c>
      <c r="F269" s="222" t="s">
        <v>335</v>
      </c>
      <c r="G269" s="223" t="s">
        <v>234</v>
      </c>
      <c r="H269" s="224">
        <v>4</v>
      </c>
      <c r="I269" s="225"/>
      <c r="J269" s="226">
        <f>ROUND(I269*H269,2)</f>
        <v>0</v>
      </c>
      <c r="K269" s="222" t="s">
        <v>1</v>
      </c>
      <c r="L269" s="43"/>
      <c r="M269" s="227" t="s">
        <v>1</v>
      </c>
      <c r="N269" s="228" t="s">
        <v>44</v>
      </c>
      <c r="O269" s="91"/>
      <c r="P269" s="229">
        <f>O269*H269</f>
        <v>0</v>
      </c>
      <c r="Q269" s="229">
        <v>0</v>
      </c>
      <c r="R269" s="229">
        <f>Q269*H269</f>
        <v>0</v>
      </c>
      <c r="S269" s="229">
        <v>0</v>
      </c>
      <c r="T269" s="230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31" t="s">
        <v>161</v>
      </c>
      <c r="AT269" s="231" t="s">
        <v>156</v>
      </c>
      <c r="AU269" s="231" t="s">
        <v>84</v>
      </c>
      <c r="AY269" s="16" t="s">
        <v>155</v>
      </c>
      <c r="BE269" s="232">
        <f>IF(N269="základní",J269,0)</f>
        <v>0</v>
      </c>
      <c r="BF269" s="232">
        <f>IF(N269="snížená",J269,0)</f>
        <v>0</v>
      </c>
      <c r="BG269" s="232">
        <f>IF(N269="zákl. přenesená",J269,0)</f>
        <v>0</v>
      </c>
      <c r="BH269" s="232">
        <f>IF(N269="sníž. přenesená",J269,0)</f>
        <v>0</v>
      </c>
      <c r="BI269" s="232">
        <f>IF(N269="nulová",J269,0)</f>
        <v>0</v>
      </c>
      <c r="BJ269" s="16" t="s">
        <v>161</v>
      </c>
      <c r="BK269" s="232">
        <f>ROUND(I269*H269,2)</f>
        <v>0</v>
      </c>
      <c r="BL269" s="16" t="s">
        <v>161</v>
      </c>
      <c r="BM269" s="231" t="s">
        <v>626</v>
      </c>
    </row>
    <row r="270" s="2" customFormat="1">
      <c r="A270" s="37"/>
      <c r="B270" s="38"/>
      <c r="C270" s="39"/>
      <c r="D270" s="233" t="s">
        <v>163</v>
      </c>
      <c r="E270" s="39"/>
      <c r="F270" s="234" t="s">
        <v>335</v>
      </c>
      <c r="G270" s="39"/>
      <c r="H270" s="39"/>
      <c r="I270" s="235"/>
      <c r="J270" s="39"/>
      <c r="K270" s="39"/>
      <c r="L270" s="43"/>
      <c r="M270" s="236"/>
      <c r="N270" s="237"/>
      <c r="O270" s="91"/>
      <c r="P270" s="91"/>
      <c r="Q270" s="91"/>
      <c r="R270" s="91"/>
      <c r="S270" s="91"/>
      <c r="T270" s="92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6" t="s">
        <v>163</v>
      </c>
      <c r="AU270" s="16" t="s">
        <v>84</v>
      </c>
    </row>
    <row r="271" s="2" customFormat="1" ht="16.5" customHeight="1">
      <c r="A271" s="37"/>
      <c r="B271" s="38"/>
      <c r="C271" s="220" t="s">
        <v>381</v>
      </c>
      <c r="D271" s="220" t="s">
        <v>156</v>
      </c>
      <c r="E271" s="221" t="s">
        <v>338</v>
      </c>
      <c r="F271" s="222" t="s">
        <v>339</v>
      </c>
      <c r="G271" s="223" t="s">
        <v>234</v>
      </c>
      <c r="H271" s="224">
        <v>2</v>
      </c>
      <c r="I271" s="225"/>
      <c r="J271" s="226">
        <f>ROUND(I271*H271,2)</f>
        <v>0</v>
      </c>
      <c r="K271" s="222" t="s">
        <v>1</v>
      </c>
      <c r="L271" s="43"/>
      <c r="M271" s="227" t="s">
        <v>1</v>
      </c>
      <c r="N271" s="228" t="s">
        <v>44</v>
      </c>
      <c r="O271" s="91"/>
      <c r="P271" s="229">
        <f>O271*H271</f>
        <v>0</v>
      </c>
      <c r="Q271" s="229">
        <v>0</v>
      </c>
      <c r="R271" s="229">
        <f>Q271*H271</f>
        <v>0</v>
      </c>
      <c r="S271" s="229">
        <v>0</v>
      </c>
      <c r="T271" s="230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31" t="s">
        <v>161</v>
      </c>
      <c r="AT271" s="231" t="s">
        <v>156</v>
      </c>
      <c r="AU271" s="231" t="s">
        <v>84</v>
      </c>
      <c r="AY271" s="16" t="s">
        <v>155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6" t="s">
        <v>161</v>
      </c>
      <c r="BK271" s="232">
        <f>ROUND(I271*H271,2)</f>
        <v>0</v>
      </c>
      <c r="BL271" s="16" t="s">
        <v>161</v>
      </c>
      <c r="BM271" s="231" t="s">
        <v>627</v>
      </c>
    </row>
    <row r="272" s="2" customFormat="1">
      <c r="A272" s="37"/>
      <c r="B272" s="38"/>
      <c r="C272" s="39"/>
      <c r="D272" s="233" t="s">
        <v>163</v>
      </c>
      <c r="E272" s="39"/>
      <c r="F272" s="234" t="s">
        <v>339</v>
      </c>
      <c r="G272" s="39"/>
      <c r="H272" s="39"/>
      <c r="I272" s="235"/>
      <c r="J272" s="39"/>
      <c r="K272" s="39"/>
      <c r="L272" s="43"/>
      <c r="M272" s="236"/>
      <c r="N272" s="237"/>
      <c r="O272" s="91"/>
      <c r="P272" s="91"/>
      <c r="Q272" s="91"/>
      <c r="R272" s="91"/>
      <c r="S272" s="91"/>
      <c r="T272" s="92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163</v>
      </c>
      <c r="AU272" s="16" t="s">
        <v>84</v>
      </c>
    </row>
    <row r="273" s="2" customFormat="1" ht="16.5" customHeight="1">
      <c r="A273" s="37"/>
      <c r="B273" s="38"/>
      <c r="C273" s="220" t="s">
        <v>87</v>
      </c>
      <c r="D273" s="220" t="s">
        <v>156</v>
      </c>
      <c r="E273" s="221" t="s">
        <v>342</v>
      </c>
      <c r="F273" s="222" t="s">
        <v>343</v>
      </c>
      <c r="G273" s="223" t="s">
        <v>234</v>
      </c>
      <c r="H273" s="224">
        <v>4</v>
      </c>
      <c r="I273" s="225"/>
      <c r="J273" s="226">
        <f>ROUND(I273*H273,2)</f>
        <v>0</v>
      </c>
      <c r="K273" s="222" t="s">
        <v>1</v>
      </c>
      <c r="L273" s="43"/>
      <c r="M273" s="227" t="s">
        <v>1</v>
      </c>
      <c r="N273" s="228" t="s">
        <v>44</v>
      </c>
      <c r="O273" s="91"/>
      <c r="P273" s="229">
        <f>O273*H273</f>
        <v>0</v>
      </c>
      <c r="Q273" s="229">
        <v>0</v>
      </c>
      <c r="R273" s="229">
        <f>Q273*H273</f>
        <v>0</v>
      </c>
      <c r="S273" s="229">
        <v>0</v>
      </c>
      <c r="T273" s="230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31" t="s">
        <v>161</v>
      </c>
      <c r="AT273" s="231" t="s">
        <v>156</v>
      </c>
      <c r="AU273" s="231" t="s">
        <v>84</v>
      </c>
      <c r="AY273" s="16" t="s">
        <v>155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6" t="s">
        <v>161</v>
      </c>
      <c r="BK273" s="232">
        <f>ROUND(I273*H273,2)</f>
        <v>0</v>
      </c>
      <c r="BL273" s="16" t="s">
        <v>161</v>
      </c>
      <c r="BM273" s="231" t="s">
        <v>628</v>
      </c>
    </row>
    <row r="274" s="2" customFormat="1">
      <c r="A274" s="37"/>
      <c r="B274" s="38"/>
      <c r="C274" s="39"/>
      <c r="D274" s="233" t="s">
        <v>163</v>
      </c>
      <c r="E274" s="39"/>
      <c r="F274" s="234" t="s">
        <v>343</v>
      </c>
      <c r="G274" s="39"/>
      <c r="H274" s="39"/>
      <c r="I274" s="235"/>
      <c r="J274" s="39"/>
      <c r="K274" s="39"/>
      <c r="L274" s="43"/>
      <c r="M274" s="236"/>
      <c r="N274" s="237"/>
      <c r="O274" s="91"/>
      <c r="P274" s="91"/>
      <c r="Q274" s="91"/>
      <c r="R274" s="91"/>
      <c r="S274" s="91"/>
      <c r="T274" s="92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163</v>
      </c>
      <c r="AU274" s="16" t="s">
        <v>84</v>
      </c>
    </row>
    <row r="275" s="2" customFormat="1" ht="16.5" customHeight="1">
      <c r="A275" s="37"/>
      <c r="B275" s="38"/>
      <c r="C275" s="220" t="s">
        <v>105</v>
      </c>
      <c r="D275" s="220" t="s">
        <v>156</v>
      </c>
      <c r="E275" s="221" t="s">
        <v>346</v>
      </c>
      <c r="F275" s="222" t="s">
        <v>347</v>
      </c>
      <c r="G275" s="223" t="s">
        <v>234</v>
      </c>
      <c r="H275" s="224">
        <v>2</v>
      </c>
      <c r="I275" s="225"/>
      <c r="J275" s="226">
        <f>ROUND(I275*H275,2)</f>
        <v>0</v>
      </c>
      <c r="K275" s="222" t="s">
        <v>1</v>
      </c>
      <c r="L275" s="43"/>
      <c r="M275" s="227" t="s">
        <v>1</v>
      </c>
      <c r="N275" s="228" t="s">
        <v>44</v>
      </c>
      <c r="O275" s="91"/>
      <c r="P275" s="229">
        <f>O275*H275</f>
        <v>0</v>
      </c>
      <c r="Q275" s="229">
        <v>0</v>
      </c>
      <c r="R275" s="229">
        <f>Q275*H275</f>
        <v>0</v>
      </c>
      <c r="S275" s="229">
        <v>0</v>
      </c>
      <c r="T275" s="230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31" t="s">
        <v>161</v>
      </c>
      <c r="AT275" s="231" t="s">
        <v>156</v>
      </c>
      <c r="AU275" s="231" t="s">
        <v>84</v>
      </c>
      <c r="AY275" s="16" t="s">
        <v>155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16" t="s">
        <v>161</v>
      </c>
      <c r="BK275" s="232">
        <f>ROUND(I275*H275,2)</f>
        <v>0</v>
      </c>
      <c r="BL275" s="16" t="s">
        <v>161</v>
      </c>
      <c r="BM275" s="231" t="s">
        <v>629</v>
      </c>
    </row>
    <row r="276" s="2" customFormat="1">
      <c r="A276" s="37"/>
      <c r="B276" s="38"/>
      <c r="C276" s="39"/>
      <c r="D276" s="233" t="s">
        <v>163</v>
      </c>
      <c r="E276" s="39"/>
      <c r="F276" s="234" t="s">
        <v>347</v>
      </c>
      <c r="G276" s="39"/>
      <c r="H276" s="39"/>
      <c r="I276" s="235"/>
      <c r="J276" s="39"/>
      <c r="K276" s="39"/>
      <c r="L276" s="43"/>
      <c r="M276" s="236"/>
      <c r="N276" s="237"/>
      <c r="O276" s="91"/>
      <c r="P276" s="91"/>
      <c r="Q276" s="91"/>
      <c r="R276" s="91"/>
      <c r="S276" s="91"/>
      <c r="T276" s="92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163</v>
      </c>
      <c r="AU276" s="16" t="s">
        <v>84</v>
      </c>
    </row>
    <row r="277" s="2" customFormat="1" ht="16.5" customHeight="1">
      <c r="A277" s="37"/>
      <c r="B277" s="38"/>
      <c r="C277" s="220" t="s">
        <v>393</v>
      </c>
      <c r="D277" s="220" t="s">
        <v>156</v>
      </c>
      <c r="E277" s="221" t="s">
        <v>350</v>
      </c>
      <c r="F277" s="222" t="s">
        <v>351</v>
      </c>
      <c r="G277" s="223" t="s">
        <v>234</v>
      </c>
      <c r="H277" s="224">
        <v>2</v>
      </c>
      <c r="I277" s="225"/>
      <c r="J277" s="226">
        <f>ROUND(I277*H277,2)</f>
        <v>0</v>
      </c>
      <c r="K277" s="222" t="s">
        <v>160</v>
      </c>
      <c r="L277" s="43"/>
      <c r="M277" s="227" t="s">
        <v>1</v>
      </c>
      <c r="N277" s="228" t="s">
        <v>44</v>
      </c>
      <c r="O277" s="91"/>
      <c r="P277" s="229">
        <f>O277*H277</f>
        <v>0</v>
      </c>
      <c r="Q277" s="229">
        <v>0</v>
      </c>
      <c r="R277" s="229">
        <f>Q277*H277</f>
        <v>0</v>
      </c>
      <c r="S277" s="229">
        <v>0</v>
      </c>
      <c r="T277" s="230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31" t="s">
        <v>161</v>
      </c>
      <c r="AT277" s="231" t="s">
        <v>156</v>
      </c>
      <c r="AU277" s="231" t="s">
        <v>84</v>
      </c>
      <c r="AY277" s="16" t="s">
        <v>155</v>
      </c>
      <c r="BE277" s="232">
        <f>IF(N277="základní",J277,0)</f>
        <v>0</v>
      </c>
      <c r="BF277" s="232">
        <f>IF(N277="snížená",J277,0)</f>
        <v>0</v>
      </c>
      <c r="BG277" s="232">
        <f>IF(N277="zákl. přenesená",J277,0)</f>
        <v>0</v>
      </c>
      <c r="BH277" s="232">
        <f>IF(N277="sníž. přenesená",J277,0)</f>
        <v>0</v>
      </c>
      <c r="BI277" s="232">
        <f>IF(N277="nulová",J277,0)</f>
        <v>0</v>
      </c>
      <c r="BJ277" s="16" t="s">
        <v>161</v>
      </c>
      <c r="BK277" s="232">
        <f>ROUND(I277*H277,2)</f>
        <v>0</v>
      </c>
      <c r="BL277" s="16" t="s">
        <v>161</v>
      </c>
      <c r="BM277" s="231" t="s">
        <v>630</v>
      </c>
    </row>
    <row r="278" s="2" customFormat="1">
      <c r="A278" s="37"/>
      <c r="B278" s="38"/>
      <c r="C278" s="39"/>
      <c r="D278" s="233" t="s">
        <v>163</v>
      </c>
      <c r="E278" s="39"/>
      <c r="F278" s="234" t="s">
        <v>351</v>
      </c>
      <c r="G278" s="39"/>
      <c r="H278" s="39"/>
      <c r="I278" s="235"/>
      <c r="J278" s="39"/>
      <c r="K278" s="39"/>
      <c r="L278" s="43"/>
      <c r="M278" s="236"/>
      <c r="N278" s="237"/>
      <c r="O278" s="91"/>
      <c r="P278" s="91"/>
      <c r="Q278" s="91"/>
      <c r="R278" s="91"/>
      <c r="S278" s="91"/>
      <c r="T278" s="92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163</v>
      </c>
      <c r="AU278" s="16" t="s">
        <v>84</v>
      </c>
    </row>
    <row r="279" s="2" customFormat="1" ht="16.5" customHeight="1">
      <c r="A279" s="37"/>
      <c r="B279" s="38"/>
      <c r="C279" s="220" t="s">
        <v>399</v>
      </c>
      <c r="D279" s="220" t="s">
        <v>156</v>
      </c>
      <c r="E279" s="221" t="s">
        <v>354</v>
      </c>
      <c r="F279" s="222" t="s">
        <v>355</v>
      </c>
      <c r="G279" s="223" t="s">
        <v>234</v>
      </c>
      <c r="H279" s="224">
        <v>4</v>
      </c>
      <c r="I279" s="225"/>
      <c r="J279" s="226">
        <f>ROUND(I279*H279,2)</f>
        <v>0</v>
      </c>
      <c r="K279" s="222" t="s">
        <v>160</v>
      </c>
      <c r="L279" s="43"/>
      <c r="M279" s="227" t="s">
        <v>1</v>
      </c>
      <c r="N279" s="228" t="s">
        <v>44</v>
      </c>
      <c r="O279" s="91"/>
      <c r="P279" s="229">
        <f>O279*H279</f>
        <v>0</v>
      </c>
      <c r="Q279" s="229">
        <v>0</v>
      </c>
      <c r="R279" s="229">
        <f>Q279*H279</f>
        <v>0</v>
      </c>
      <c r="S279" s="229">
        <v>0</v>
      </c>
      <c r="T279" s="230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31" t="s">
        <v>161</v>
      </c>
      <c r="AT279" s="231" t="s">
        <v>156</v>
      </c>
      <c r="AU279" s="231" t="s">
        <v>84</v>
      </c>
      <c r="AY279" s="16" t="s">
        <v>155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6" t="s">
        <v>161</v>
      </c>
      <c r="BK279" s="232">
        <f>ROUND(I279*H279,2)</f>
        <v>0</v>
      </c>
      <c r="BL279" s="16" t="s">
        <v>161</v>
      </c>
      <c r="BM279" s="231" t="s">
        <v>631</v>
      </c>
    </row>
    <row r="280" s="2" customFormat="1">
      <c r="A280" s="37"/>
      <c r="B280" s="38"/>
      <c r="C280" s="39"/>
      <c r="D280" s="233" t="s">
        <v>163</v>
      </c>
      <c r="E280" s="39"/>
      <c r="F280" s="234" t="s">
        <v>355</v>
      </c>
      <c r="G280" s="39"/>
      <c r="H280" s="39"/>
      <c r="I280" s="235"/>
      <c r="J280" s="39"/>
      <c r="K280" s="39"/>
      <c r="L280" s="43"/>
      <c r="M280" s="236"/>
      <c r="N280" s="237"/>
      <c r="O280" s="91"/>
      <c r="P280" s="91"/>
      <c r="Q280" s="91"/>
      <c r="R280" s="91"/>
      <c r="S280" s="91"/>
      <c r="T280" s="92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163</v>
      </c>
      <c r="AU280" s="16" t="s">
        <v>84</v>
      </c>
    </row>
    <row r="281" s="2" customFormat="1" ht="16.5" customHeight="1">
      <c r="A281" s="37"/>
      <c r="B281" s="38"/>
      <c r="C281" s="220" t="s">
        <v>494</v>
      </c>
      <c r="D281" s="220" t="s">
        <v>156</v>
      </c>
      <c r="E281" s="221" t="s">
        <v>358</v>
      </c>
      <c r="F281" s="222" t="s">
        <v>359</v>
      </c>
      <c r="G281" s="223" t="s">
        <v>360</v>
      </c>
      <c r="H281" s="224">
        <v>6</v>
      </c>
      <c r="I281" s="225"/>
      <c r="J281" s="226">
        <f>ROUND(I281*H281,2)</f>
        <v>0</v>
      </c>
      <c r="K281" s="222" t="s">
        <v>160</v>
      </c>
      <c r="L281" s="43"/>
      <c r="M281" s="227" t="s">
        <v>1</v>
      </c>
      <c r="N281" s="228" t="s">
        <v>44</v>
      </c>
      <c r="O281" s="91"/>
      <c r="P281" s="229">
        <f>O281*H281</f>
        <v>0</v>
      </c>
      <c r="Q281" s="229">
        <v>0</v>
      </c>
      <c r="R281" s="229">
        <f>Q281*H281</f>
        <v>0</v>
      </c>
      <c r="S281" s="229">
        <v>0</v>
      </c>
      <c r="T281" s="230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31" t="s">
        <v>161</v>
      </c>
      <c r="AT281" s="231" t="s">
        <v>156</v>
      </c>
      <c r="AU281" s="231" t="s">
        <v>84</v>
      </c>
      <c r="AY281" s="16" t="s">
        <v>155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6" t="s">
        <v>161</v>
      </c>
      <c r="BK281" s="232">
        <f>ROUND(I281*H281,2)</f>
        <v>0</v>
      </c>
      <c r="BL281" s="16" t="s">
        <v>161</v>
      </c>
      <c r="BM281" s="231" t="s">
        <v>632</v>
      </c>
    </row>
    <row r="282" s="2" customFormat="1">
      <c r="A282" s="37"/>
      <c r="B282" s="38"/>
      <c r="C282" s="39"/>
      <c r="D282" s="233" t="s">
        <v>163</v>
      </c>
      <c r="E282" s="39"/>
      <c r="F282" s="234" t="s">
        <v>359</v>
      </c>
      <c r="G282" s="39"/>
      <c r="H282" s="39"/>
      <c r="I282" s="235"/>
      <c r="J282" s="39"/>
      <c r="K282" s="39"/>
      <c r="L282" s="43"/>
      <c r="M282" s="236"/>
      <c r="N282" s="237"/>
      <c r="O282" s="91"/>
      <c r="P282" s="91"/>
      <c r="Q282" s="91"/>
      <c r="R282" s="91"/>
      <c r="S282" s="91"/>
      <c r="T282" s="92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163</v>
      </c>
      <c r="AU282" s="16" t="s">
        <v>84</v>
      </c>
    </row>
    <row r="283" s="2" customFormat="1" ht="16.5" customHeight="1">
      <c r="A283" s="37"/>
      <c r="B283" s="38"/>
      <c r="C283" s="220" t="s">
        <v>498</v>
      </c>
      <c r="D283" s="220" t="s">
        <v>156</v>
      </c>
      <c r="E283" s="221" t="s">
        <v>491</v>
      </c>
      <c r="F283" s="222" t="s">
        <v>492</v>
      </c>
      <c r="G283" s="223" t="s">
        <v>234</v>
      </c>
      <c r="H283" s="224">
        <v>1</v>
      </c>
      <c r="I283" s="225"/>
      <c r="J283" s="226">
        <f>ROUND(I283*H283,2)</f>
        <v>0</v>
      </c>
      <c r="K283" s="222" t="s">
        <v>160</v>
      </c>
      <c r="L283" s="43"/>
      <c r="M283" s="227" t="s">
        <v>1</v>
      </c>
      <c r="N283" s="228" t="s">
        <v>44</v>
      </c>
      <c r="O283" s="91"/>
      <c r="P283" s="229">
        <f>O283*H283</f>
        <v>0</v>
      </c>
      <c r="Q283" s="229">
        <v>0</v>
      </c>
      <c r="R283" s="229">
        <f>Q283*H283</f>
        <v>0</v>
      </c>
      <c r="S283" s="229">
        <v>0</v>
      </c>
      <c r="T283" s="230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31" t="s">
        <v>161</v>
      </c>
      <c r="AT283" s="231" t="s">
        <v>156</v>
      </c>
      <c r="AU283" s="231" t="s">
        <v>84</v>
      </c>
      <c r="AY283" s="16" t="s">
        <v>155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16" t="s">
        <v>161</v>
      </c>
      <c r="BK283" s="232">
        <f>ROUND(I283*H283,2)</f>
        <v>0</v>
      </c>
      <c r="BL283" s="16" t="s">
        <v>161</v>
      </c>
      <c r="BM283" s="231" t="s">
        <v>703</v>
      </c>
    </row>
    <row r="284" s="2" customFormat="1">
      <c r="A284" s="37"/>
      <c r="B284" s="38"/>
      <c r="C284" s="39"/>
      <c r="D284" s="233" t="s">
        <v>163</v>
      </c>
      <c r="E284" s="39"/>
      <c r="F284" s="234" t="s">
        <v>492</v>
      </c>
      <c r="G284" s="39"/>
      <c r="H284" s="39"/>
      <c r="I284" s="235"/>
      <c r="J284" s="39"/>
      <c r="K284" s="39"/>
      <c r="L284" s="43"/>
      <c r="M284" s="236"/>
      <c r="N284" s="237"/>
      <c r="O284" s="91"/>
      <c r="P284" s="91"/>
      <c r="Q284" s="91"/>
      <c r="R284" s="91"/>
      <c r="S284" s="91"/>
      <c r="T284" s="92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163</v>
      </c>
      <c r="AU284" s="16" t="s">
        <v>84</v>
      </c>
    </row>
    <row r="285" s="13" customFormat="1">
      <c r="A285" s="13"/>
      <c r="B285" s="248"/>
      <c r="C285" s="249"/>
      <c r="D285" s="233" t="s">
        <v>164</v>
      </c>
      <c r="E285" s="250" t="s">
        <v>1</v>
      </c>
      <c r="F285" s="251" t="s">
        <v>366</v>
      </c>
      <c r="G285" s="249"/>
      <c r="H285" s="252">
        <v>1</v>
      </c>
      <c r="I285" s="253"/>
      <c r="J285" s="249"/>
      <c r="K285" s="249"/>
      <c r="L285" s="254"/>
      <c r="M285" s="255"/>
      <c r="N285" s="256"/>
      <c r="O285" s="256"/>
      <c r="P285" s="256"/>
      <c r="Q285" s="256"/>
      <c r="R285" s="256"/>
      <c r="S285" s="256"/>
      <c r="T285" s="257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8" t="s">
        <v>164</v>
      </c>
      <c r="AU285" s="258" t="s">
        <v>84</v>
      </c>
      <c r="AV285" s="13" t="s">
        <v>86</v>
      </c>
      <c r="AW285" s="13" t="s">
        <v>33</v>
      </c>
      <c r="AX285" s="13" t="s">
        <v>77</v>
      </c>
      <c r="AY285" s="258" t="s">
        <v>155</v>
      </c>
    </row>
    <row r="286" s="14" customFormat="1">
      <c r="A286" s="14"/>
      <c r="B286" s="259"/>
      <c r="C286" s="260"/>
      <c r="D286" s="233" t="s">
        <v>164</v>
      </c>
      <c r="E286" s="261" t="s">
        <v>1</v>
      </c>
      <c r="F286" s="262" t="s">
        <v>243</v>
      </c>
      <c r="G286" s="260"/>
      <c r="H286" s="263">
        <v>1</v>
      </c>
      <c r="I286" s="264"/>
      <c r="J286" s="260"/>
      <c r="K286" s="260"/>
      <c r="L286" s="265"/>
      <c r="M286" s="266"/>
      <c r="N286" s="267"/>
      <c r="O286" s="267"/>
      <c r="P286" s="267"/>
      <c r="Q286" s="267"/>
      <c r="R286" s="267"/>
      <c r="S286" s="267"/>
      <c r="T286" s="268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9" t="s">
        <v>164</v>
      </c>
      <c r="AU286" s="269" t="s">
        <v>84</v>
      </c>
      <c r="AV286" s="14" t="s">
        <v>161</v>
      </c>
      <c r="AW286" s="14" t="s">
        <v>33</v>
      </c>
      <c r="AX286" s="14" t="s">
        <v>84</v>
      </c>
      <c r="AY286" s="269" t="s">
        <v>155</v>
      </c>
    </row>
    <row r="287" s="2" customFormat="1" ht="16.5" customHeight="1">
      <c r="A287" s="37"/>
      <c r="B287" s="38"/>
      <c r="C287" s="220" t="s">
        <v>499</v>
      </c>
      <c r="D287" s="220" t="s">
        <v>156</v>
      </c>
      <c r="E287" s="221" t="s">
        <v>495</v>
      </c>
      <c r="F287" s="222" t="s">
        <v>496</v>
      </c>
      <c r="G287" s="223" t="s">
        <v>234</v>
      </c>
      <c r="H287" s="224">
        <v>1</v>
      </c>
      <c r="I287" s="225"/>
      <c r="J287" s="226">
        <f>ROUND(I287*H287,2)</f>
        <v>0</v>
      </c>
      <c r="K287" s="222" t="s">
        <v>1</v>
      </c>
      <c r="L287" s="43"/>
      <c r="M287" s="227" t="s">
        <v>1</v>
      </c>
      <c r="N287" s="228" t="s">
        <v>44</v>
      </c>
      <c r="O287" s="91"/>
      <c r="P287" s="229">
        <f>O287*H287</f>
        <v>0</v>
      </c>
      <c r="Q287" s="229">
        <v>0</v>
      </c>
      <c r="R287" s="229">
        <f>Q287*H287</f>
        <v>0</v>
      </c>
      <c r="S287" s="229">
        <v>0</v>
      </c>
      <c r="T287" s="230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31" t="s">
        <v>161</v>
      </c>
      <c r="AT287" s="231" t="s">
        <v>156</v>
      </c>
      <c r="AU287" s="231" t="s">
        <v>84</v>
      </c>
      <c r="AY287" s="16" t="s">
        <v>155</v>
      </c>
      <c r="BE287" s="232">
        <f>IF(N287="základní",J287,0)</f>
        <v>0</v>
      </c>
      <c r="BF287" s="232">
        <f>IF(N287="snížená",J287,0)</f>
        <v>0</v>
      </c>
      <c r="BG287" s="232">
        <f>IF(N287="zákl. přenesená",J287,0)</f>
        <v>0</v>
      </c>
      <c r="BH287" s="232">
        <f>IF(N287="sníž. přenesená",J287,0)</f>
        <v>0</v>
      </c>
      <c r="BI287" s="232">
        <f>IF(N287="nulová",J287,0)</f>
        <v>0</v>
      </c>
      <c r="BJ287" s="16" t="s">
        <v>161</v>
      </c>
      <c r="BK287" s="232">
        <f>ROUND(I287*H287,2)</f>
        <v>0</v>
      </c>
      <c r="BL287" s="16" t="s">
        <v>161</v>
      </c>
      <c r="BM287" s="231" t="s">
        <v>704</v>
      </c>
    </row>
    <row r="288" s="2" customFormat="1">
      <c r="A288" s="37"/>
      <c r="B288" s="38"/>
      <c r="C288" s="39"/>
      <c r="D288" s="233" t="s">
        <v>163</v>
      </c>
      <c r="E288" s="39"/>
      <c r="F288" s="234" t="s">
        <v>496</v>
      </c>
      <c r="G288" s="39"/>
      <c r="H288" s="39"/>
      <c r="I288" s="235"/>
      <c r="J288" s="39"/>
      <c r="K288" s="39"/>
      <c r="L288" s="43"/>
      <c r="M288" s="236"/>
      <c r="N288" s="237"/>
      <c r="O288" s="91"/>
      <c r="P288" s="91"/>
      <c r="Q288" s="91"/>
      <c r="R288" s="91"/>
      <c r="S288" s="91"/>
      <c r="T288" s="92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163</v>
      </c>
      <c r="AU288" s="16" t="s">
        <v>84</v>
      </c>
    </row>
    <row r="289" s="13" customFormat="1">
      <c r="A289" s="13"/>
      <c r="B289" s="248"/>
      <c r="C289" s="249"/>
      <c r="D289" s="233" t="s">
        <v>164</v>
      </c>
      <c r="E289" s="250" t="s">
        <v>1</v>
      </c>
      <c r="F289" s="251" t="s">
        <v>366</v>
      </c>
      <c r="G289" s="249"/>
      <c r="H289" s="252">
        <v>1</v>
      </c>
      <c r="I289" s="253"/>
      <c r="J289" s="249"/>
      <c r="K289" s="249"/>
      <c r="L289" s="254"/>
      <c r="M289" s="255"/>
      <c r="N289" s="256"/>
      <c r="O289" s="256"/>
      <c r="P289" s="256"/>
      <c r="Q289" s="256"/>
      <c r="R289" s="256"/>
      <c r="S289" s="256"/>
      <c r="T289" s="257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8" t="s">
        <v>164</v>
      </c>
      <c r="AU289" s="258" t="s">
        <v>84</v>
      </c>
      <c r="AV289" s="13" t="s">
        <v>86</v>
      </c>
      <c r="AW289" s="13" t="s">
        <v>33</v>
      </c>
      <c r="AX289" s="13" t="s">
        <v>84</v>
      </c>
      <c r="AY289" s="258" t="s">
        <v>155</v>
      </c>
    </row>
    <row r="290" s="2" customFormat="1" ht="16.5" customHeight="1">
      <c r="A290" s="37"/>
      <c r="B290" s="38"/>
      <c r="C290" s="220" t="s">
        <v>501</v>
      </c>
      <c r="D290" s="220" t="s">
        <v>156</v>
      </c>
      <c r="E290" s="221" t="s">
        <v>373</v>
      </c>
      <c r="F290" s="222" t="s">
        <v>374</v>
      </c>
      <c r="G290" s="223" t="s">
        <v>234</v>
      </c>
      <c r="H290" s="224">
        <v>4</v>
      </c>
      <c r="I290" s="225"/>
      <c r="J290" s="226">
        <f>ROUND(I290*H290,2)</f>
        <v>0</v>
      </c>
      <c r="K290" s="222" t="s">
        <v>1</v>
      </c>
      <c r="L290" s="43"/>
      <c r="M290" s="227" t="s">
        <v>1</v>
      </c>
      <c r="N290" s="228" t="s">
        <v>44</v>
      </c>
      <c r="O290" s="91"/>
      <c r="P290" s="229">
        <f>O290*H290</f>
        <v>0</v>
      </c>
      <c r="Q290" s="229">
        <v>0</v>
      </c>
      <c r="R290" s="229">
        <f>Q290*H290</f>
        <v>0</v>
      </c>
      <c r="S290" s="229">
        <v>0</v>
      </c>
      <c r="T290" s="230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31" t="s">
        <v>161</v>
      </c>
      <c r="AT290" s="231" t="s">
        <v>156</v>
      </c>
      <c r="AU290" s="231" t="s">
        <v>84</v>
      </c>
      <c r="AY290" s="16" t="s">
        <v>155</v>
      </c>
      <c r="BE290" s="232">
        <f>IF(N290="základní",J290,0)</f>
        <v>0</v>
      </c>
      <c r="BF290" s="232">
        <f>IF(N290="snížená",J290,0)</f>
        <v>0</v>
      </c>
      <c r="BG290" s="232">
        <f>IF(N290="zákl. přenesená",J290,0)</f>
        <v>0</v>
      </c>
      <c r="BH290" s="232">
        <f>IF(N290="sníž. přenesená",J290,0)</f>
        <v>0</v>
      </c>
      <c r="BI290" s="232">
        <f>IF(N290="nulová",J290,0)</f>
        <v>0</v>
      </c>
      <c r="BJ290" s="16" t="s">
        <v>161</v>
      </c>
      <c r="BK290" s="232">
        <f>ROUND(I290*H290,2)</f>
        <v>0</v>
      </c>
      <c r="BL290" s="16" t="s">
        <v>161</v>
      </c>
      <c r="BM290" s="231" t="s">
        <v>635</v>
      </c>
    </row>
    <row r="291" s="2" customFormat="1">
      <c r="A291" s="37"/>
      <c r="B291" s="38"/>
      <c r="C291" s="39"/>
      <c r="D291" s="233" t="s">
        <v>163</v>
      </c>
      <c r="E291" s="39"/>
      <c r="F291" s="234" t="s">
        <v>374</v>
      </c>
      <c r="G291" s="39"/>
      <c r="H291" s="39"/>
      <c r="I291" s="235"/>
      <c r="J291" s="39"/>
      <c r="K291" s="39"/>
      <c r="L291" s="43"/>
      <c r="M291" s="236"/>
      <c r="N291" s="237"/>
      <c r="O291" s="91"/>
      <c r="P291" s="91"/>
      <c r="Q291" s="91"/>
      <c r="R291" s="91"/>
      <c r="S291" s="91"/>
      <c r="T291" s="92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163</v>
      </c>
      <c r="AU291" s="16" t="s">
        <v>84</v>
      </c>
    </row>
    <row r="292" s="13" customFormat="1">
      <c r="A292" s="13"/>
      <c r="B292" s="248"/>
      <c r="C292" s="249"/>
      <c r="D292" s="233" t="s">
        <v>164</v>
      </c>
      <c r="E292" s="250" t="s">
        <v>1</v>
      </c>
      <c r="F292" s="251" t="s">
        <v>705</v>
      </c>
      <c r="G292" s="249"/>
      <c r="H292" s="252">
        <v>4</v>
      </c>
      <c r="I292" s="253"/>
      <c r="J292" s="249"/>
      <c r="K292" s="249"/>
      <c r="L292" s="254"/>
      <c r="M292" s="255"/>
      <c r="N292" s="256"/>
      <c r="O292" s="256"/>
      <c r="P292" s="256"/>
      <c r="Q292" s="256"/>
      <c r="R292" s="256"/>
      <c r="S292" s="256"/>
      <c r="T292" s="257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8" t="s">
        <v>164</v>
      </c>
      <c r="AU292" s="258" t="s">
        <v>84</v>
      </c>
      <c r="AV292" s="13" t="s">
        <v>86</v>
      </c>
      <c r="AW292" s="13" t="s">
        <v>33</v>
      </c>
      <c r="AX292" s="13" t="s">
        <v>84</v>
      </c>
      <c r="AY292" s="258" t="s">
        <v>155</v>
      </c>
    </row>
    <row r="293" s="2" customFormat="1" ht="24.15" customHeight="1">
      <c r="A293" s="37"/>
      <c r="B293" s="38"/>
      <c r="C293" s="220" t="s">
        <v>502</v>
      </c>
      <c r="D293" s="220" t="s">
        <v>156</v>
      </c>
      <c r="E293" s="221" t="s">
        <v>382</v>
      </c>
      <c r="F293" s="222" t="s">
        <v>383</v>
      </c>
      <c r="G293" s="223" t="s">
        <v>234</v>
      </c>
      <c r="H293" s="224">
        <v>5</v>
      </c>
      <c r="I293" s="225"/>
      <c r="J293" s="226">
        <f>ROUND(I293*H293,2)</f>
        <v>0</v>
      </c>
      <c r="K293" s="222" t="s">
        <v>1</v>
      </c>
      <c r="L293" s="43"/>
      <c r="M293" s="227" t="s">
        <v>1</v>
      </c>
      <c r="N293" s="228" t="s">
        <v>44</v>
      </c>
      <c r="O293" s="91"/>
      <c r="P293" s="229">
        <f>O293*H293</f>
        <v>0</v>
      </c>
      <c r="Q293" s="229">
        <v>0</v>
      </c>
      <c r="R293" s="229">
        <f>Q293*H293</f>
        <v>0</v>
      </c>
      <c r="S293" s="229">
        <v>0</v>
      </c>
      <c r="T293" s="230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31" t="s">
        <v>161</v>
      </c>
      <c r="AT293" s="231" t="s">
        <v>156</v>
      </c>
      <c r="AU293" s="231" t="s">
        <v>84</v>
      </c>
      <c r="AY293" s="16" t="s">
        <v>155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6" t="s">
        <v>161</v>
      </c>
      <c r="BK293" s="232">
        <f>ROUND(I293*H293,2)</f>
        <v>0</v>
      </c>
      <c r="BL293" s="16" t="s">
        <v>161</v>
      </c>
      <c r="BM293" s="231" t="s">
        <v>637</v>
      </c>
    </row>
    <row r="294" s="2" customFormat="1">
      <c r="A294" s="37"/>
      <c r="B294" s="38"/>
      <c r="C294" s="39"/>
      <c r="D294" s="233" t="s">
        <v>163</v>
      </c>
      <c r="E294" s="39"/>
      <c r="F294" s="234" t="s">
        <v>383</v>
      </c>
      <c r="G294" s="39"/>
      <c r="H294" s="39"/>
      <c r="I294" s="235"/>
      <c r="J294" s="39"/>
      <c r="K294" s="39"/>
      <c r="L294" s="43"/>
      <c r="M294" s="236"/>
      <c r="N294" s="237"/>
      <c r="O294" s="91"/>
      <c r="P294" s="91"/>
      <c r="Q294" s="91"/>
      <c r="R294" s="91"/>
      <c r="S294" s="91"/>
      <c r="T294" s="92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163</v>
      </c>
      <c r="AU294" s="16" t="s">
        <v>84</v>
      </c>
    </row>
    <row r="295" s="2" customFormat="1" ht="16.5" customHeight="1">
      <c r="A295" s="37"/>
      <c r="B295" s="38"/>
      <c r="C295" s="220" t="s">
        <v>505</v>
      </c>
      <c r="D295" s="220" t="s">
        <v>156</v>
      </c>
      <c r="E295" s="221" t="s">
        <v>385</v>
      </c>
      <c r="F295" s="222" t="s">
        <v>386</v>
      </c>
      <c r="G295" s="223" t="s">
        <v>234</v>
      </c>
      <c r="H295" s="224">
        <v>5</v>
      </c>
      <c r="I295" s="225"/>
      <c r="J295" s="226">
        <f>ROUND(I295*H295,2)</f>
        <v>0</v>
      </c>
      <c r="K295" s="222" t="s">
        <v>160</v>
      </c>
      <c r="L295" s="43"/>
      <c r="M295" s="227" t="s">
        <v>1</v>
      </c>
      <c r="N295" s="228" t="s">
        <v>44</v>
      </c>
      <c r="O295" s="91"/>
      <c r="P295" s="229">
        <f>O295*H295</f>
        <v>0</v>
      </c>
      <c r="Q295" s="229">
        <v>0</v>
      </c>
      <c r="R295" s="229">
        <f>Q295*H295</f>
        <v>0</v>
      </c>
      <c r="S295" s="229">
        <v>0</v>
      </c>
      <c r="T295" s="230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31" t="s">
        <v>161</v>
      </c>
      <c r="AT295" s="231" t="s">
        <v>156</v>
      </c>
      <c r="AU295" s="231" t="s">
        <v>84</v>
      </c>
      <c r="AY295" s="16" t="s">
        <v>155</v>
      </c>
      <c r="BE295" s="232">
        <f>IF(N295="základní",J295,0)</f>
        <v>0</v>
      </c>
      <c r="BF295" s="232">
        <f>IF(N295="snížená",J295,0)</f>
        <v>0</v>
      </c>
      <c r="BG295" s="232">
        <f>IF(N295="zákl. přenesená",J295,0)</f>
        <v>0</v>
      </c>
      <c r="BH295" s="232">
        <f>IF(N295="sníž. přenesená",J295,0)</f>
        <v>0</v>
      </c>
      <c r="BI295" s="232">
        <f>IF(N295="nulová",J295,0)</f>
        <v>0</v>
      </c>
      <c r="BJ295" s="16" t="s">
        <v>161</v>
      </c>
      <c r="BK295" s="232">
        <f>ROUND(I295*H295,2)</f>
        <v>0</v>
      </c>
      <c r="BL295" s="16" t="s">
        <v>161</v>
      </c>
      <c r="BM295" s="231" t="s">
        <v>638</v>
      </c>
    </row>
    <row r="296" s="2" customFormat="1">
      <c r="A296" s="37"/>
      <c r="B296" s="38"/>
      <c r="C296" s="39"/>
      <c r="D296" s="233" t="s">
        <v>163</v>
      </c>
      <c r="E296" s="39"/>
      <c r="F296" s="234" t="s">
        <v>386</v>
      </c>
      <c r="G296" s="39"/>
      <c r="H296" s="39"/>
      <c r="I296" s="235"/>
      <c r="J296" s="39"/>
      <c r="K296" s="39"/>
      <c r="L296" s="43"/>
      <c r="M296" s="236"/>
      <c r="N296" s="237"/>
      <c r="O296" s="91"/>
      <c r="P296" s="91"/>
      <c r="Q296" s="91"/>
      <c r="R296" s="91"/>
      <c r="S296" s="91"/>
      <c r="T296" s="92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163</v>
      </c>
      <c r="AU296" s="16" t="s">
        <v>84</v>
      </c>
    </row>
    <row r="297" s="2" customFormat="1" ht="24.15" customHeight="1">
      <c r="A297" s="37"/>
      <c r="B297" s="38"/>
      <c r="C297" s="220" t="s">
        <v>510</v>
      </c>
      <c r="D297" s="220" t="s">
        <v>156</v>
      </c>
      <c r="E297" s="221" t="s">
        <v>377</v>
      </c>
      <c r="F297" s="222" t="s">
        <v>378</v>
      </c>
      <c r="G297" s="223" t="s">
        <v>215</v>
      </c>
      <c r="H297" s="224">
        <v>116</v>
      </c>
      <c r="I297" s="225"/>
      <c r="J297" s="226">
        <f>ROUND(I297*H297,2)</f>
        <v>0</v>
      </c>
      <c r="K297" s="222" t="s">
        <v>1</v>
      </c>
      <c r="L297" s="43"/>
      <c r="M297" s="227" t="s">
        <v>1</v>
      </c>
      <c r="N297" s="228" t="s">
        <v>44</v>
      </c>
      <c r="O297" s="91"/>
      <c r="P297" s="229">
        <f>O297*H297</f>
        <v>0</v>
      </c>
      <c r="Q297" s="229">
        <v>0</v>
      </c>
      <c r="R297" s="229">
        <f>Q297*H297</f>
        <v>0</v>
      </c>
      <c r="S297" s="229">
        <v>0</v>
      </c>
      <c r="T297" s="230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31" t="s">
        <v>161</v>
      </c>
      <c r="AT297" s="231" t="s">
        <v>156</v>
      </c>
      <c r="AU297" s="231" t="s">
        <v>84</v>
      </c>
      <c r="AY297" s="16" t="s">
        <v>155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16" t="s">
        <v>161</v>
      </c>
      <c r="BK297" s="232">
        <f>ROUND(I297*H297,2)</f>
        <v>0</v>
      </c>
      <c r="BL297" s="16" t="s">
        <v>161</v>
      </c>
      <c r="BM297" s="231" t="s">
        <v>639</v>
      </c>
    </row>
    <row r="298" s="2" customFormat="1">
      <c r="A298" s="37"/>
      <c r="B298" s="38"/>
      <c r="C298" s="39"/>
      <c r="D298" s="233" t="s">
        <v>163</v>
      </c>
      <c r="E298" s="39"/>
      <c r="F298" s="234" t="s">
        <v>378</v>
      </c>
      <c r="G298" s="39"/>
      <c r="H298" s="39"/>
      <c r="I298" s="235"/>
      <c r="J298" s="39"/>
      <c r="K298" s="39"/>
      <c r="L298" s="43"/>
      <c r="M298" s="236"/>
      <c r="N298" s="237"/>
      <c r="O298" s="91"/>
      <c r="P298" s="91"/>
      <c r="Q298" s="91"/>
      <c r="R298" s="91"/>
      <c r="S298" s="91"/>
      <c r="T298" s="92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163</v>
      </c>
      <c r="AU298" s="16" t="s">
        <v>84</v>
      </c>
    </row>
    <row r="299" s="13" customFormat="1">
      <c r="A299" s="13"/>
      <c r="B299" s="248"/>
      <c r="C299" s="249"/>
      <c r="D299" s="233" t="s">
        <v>164</v>
      </c>
      <c r="E299" s="250" t="s">
        <v>1</v>
      </c>
      <c r="F299" s="251" t="s">
        <v>706</v>
      </c>
      <c r="G299" s="249"/>
      <c r="H299" s="252">
        <v>116</v>
      </c>
      <c r="I299" s="253"/>
      <c r="J299" s="249"/>
      <c r="K299" s="249"/>
      <c r="L299" s="254"/>
      <c r="M299" s="255"/>
      <c r="N299" s="256"/>
      <c r="O299" s="256"/>
      <c r="P299" s="256"/>
      <c r="Q299" s="256"/>
      <c r="R299" s="256"/>
      <c r="S299" s="256"/>
      <c r="T299" s="257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8" t="s">
        <v>164</v>
      </c>
      <c r="AU299" s="258" t="s">
        <v>84</v>
      </c>
      <c r="AV299" s="13" t="s">
        <v>86</v>
      </c>
      <c r="AW299" s="13" t="s">
        <v>33</v>
      </c>
      <c r="AX299" s="13" t="s">
        <v>77</v>
      </c>
      <c r="AY299" s="258" t="s">
        <v>155</v>
      </c>
    </row>
    <row r="300" s="14" customFormat="1">
      <c r="A300" s="14"/>
      <c r="B300" s="259"/>
      <c r="C300" s="260"/>
      <c r="D300" s="233" t="s">
        <v>164</v>
      </c>
      <c r="E300" s="261" t="s">
        <v>1</v>
      </c>
      <c r="F300" s="262" t="s">
        <v>243</v>
      </c>
      <c r="G300" s="260"/>
      <c r="H300" s="263">
        <v>116</v>
      </c>
      <c r="I300" s="264"/>
      <c r="J300" s="260"/>
      <c r="K300" s="260"/>
      <c r="L300" s="265"/>
      <c r="M300" s="266"/>
      <c r="N300" s="267"/>
      <c r="O300" s="267"/>
      <c r="P300" s="267"/>
      <c r="Q300" s="267"/>
      <c r="R300" s="267"/>
      <c r="S300" s="267"/>
      <c r="T300" s="268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9" t="s">
        <v>164</v>
      </c>
      <c r="AU300" s="269" t="s">
        <v>84</v>
      </c>
      <c r="AV300" s="14" t="s">
        <v>161</v>
      </c>
      <c r="AW300" s="14" t="s">
        <v>33</v>
      </c>
      <c r="AX300" s="14" t="s">
        <v>84</v>
      </c>
      <c r="AY300" s="269" t="s">
        <v>155</v>
      </c>
    </row>
    <row r="301" s="11" customFormat="1" ht="25.92" customHeight="1">
      <c r="A301" s="11"/>
      <c r="B301" s="206"/>
      <c r="C301" s="207"/>
      <c r="D301" s="208" t="s">
        <v>76</v>
      </c>
      <c r="E301" s="209" t="s">
        <v>503</v>
      </c>
      <c r="F301" s="209" t="s">
        <v>504</v>
      </c>
      <c r="G301" s="207"/>
      <c r="H301" s="207"/>
      <c r="I301" s="210"/>
      <c r="J301" s="211">
        <f>BK301</f>
        <v>0</v>
      </c>
      <c r="K301" s="207"/>
      <c r="L301" s="212"/>
      <c r="M301" s="213"/>
      <c r="N301" s="214"/>
      <c r="O301" s="214"/>
      <c r="P301" s="215">
        <f>SUM(P302:P339)</f>
        <v>0</v>
      </c>
      <c r="Q301" s="214"/>
      <c r="R301" s="215">
        <f>SUM(R302:R339)</f>
        <v>0</v>
      </c>
      <c r="S301" s="214"/>
      <c r="T301" s="216">
        <f>SUM(T302:T339)</f>
        <v>0</v>
      </c>
      <c r="U301" s="11"/>
      <c r="V301" s="11"/>
      <c r="W301" s="11"/>
      <c r="X301" s="11"/>
      <c r="Y301" s="11"/>
      <c r="Z301" s="11"/>
      <c r="AA301" s="11"/>
      <c r="AB301" s="11"/>
      <c r="AC301" s="11"/>
      <c r="AD301" s="11"/>
      <c r="AE301" s="11"/>
      <c r="AR301" s="217" t="s">
        <v>84</v>
      </c>
      <c r="AT301" s="218" t="s">
        <v>76</v>
      </c>
      <c r="AU301" s="218" t="s">
        <v>77</v>
      </c>
      <c r="AY301" s="217" t="s">
        <v>155</v>
      </c>
      <c r="BK301" s="219">
        <f>SUM(BK302:BK339)</f>
        <v>0</v>
      </c>
    </row>
    <row r="302" s="2" customFormat="1" ht="16.5" customHeight="1">
      <c r="A302" s="37"/>
      <c r="B302" s="38"/>
      <c r="C302" s="220" t="s">
        <v>514</v>
      </c>
      <c r="D302" s="220" t="s">
        <v>156</v>
      </c>
      <c r="E302" s="221" t="s">
        <v>506</v>
      </c>
      <c r="F302" s="222" t="s">
        <v>507</v>
      </c>
      <c r="G302" s="223" t="s">
        <v>172</v>
      </c>
      <c r="H302" s="224">
        <v>8</v>
      </c>
      <c r="I302" s="225"/>
      <c r="J302" s="226">
        <f>ROUND(I302*H302,2)</f>
        <v>0</v>
      </c>
      <c r="K302" s="222" t="s">
        <v>160</v>
      </c>
      <c r="L302" s="43"/>
      <c r="M302" s="227" t="s">
        <v>1</v>
      </c>
      <c r="N302" s="228" t="s">
        <v>44</v>
      </c>
      <c r="O302" s="91"/>
      <c r="P302" s="229">
        <f>O302*H302</f>
        <v>0</v>
      </c>
      <c r="Q302" s="229">
        <v>0</v>
      </c>
      <c r="R302" s="229">
        <f>Q302*H302</f>
        <v>0</v>
      </c>
      <c r="S302" s="229">
        <v>0</v>
      </c>
      <c r="T302" s="230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31" t="s">
        <v>161</v>
      </c>
      <c r="AT302" s="231" t="s">
        <v>156</v>
      </c>
      <c r="AU302" s="231" t="s">
        <v>84</v>
      </c>
      <c r="AY302" s="16" t="s">
        <v>155</v>
      </c>
      <c r="BE302" s="232">
        <f>IF(N302="základní",J302,0)</f>
        <v>0</v>
      </c>
      <c r="BF302" s="232">
        <f>IF(N302="snížená",J302,0)</f>
        <v>0</v>
      </c>
      <c r="BG302" s="232">
        <f>IF(N302="zákl. přenesená",J302,0)</f>
        <v>0</v>
      </c>
      <c r="BH302" s="232">
        <f>IF(N302="sníž. přenesená",J302,0)</f>
        <v>0</v>
      </c>
      <c r="BI302" s="232">
        <f>IF(N302="nulová",J302,0)</f>
        <v>0</v>
      </c>
      <c r="BJ302" s="16" t="s">
        <v>161</v>
      </c>
      <c r="BK302" s="232">
        <f>ROUND(I302*H302,2)</f>
        <v>0</v>
      </c>
      <c r="BL302" s="16" t="s">
        <v>161</v>
      </c>
      <c r="BM302" s="231" t="s">
        <v>707</v>
      </c>
    </row>
    <row r="303" s="2" customFormat="1">
      <c r="A303" s="37"/>
      <c r="B303" s="38"/>
      <c r="C303" s="39"/>
      <c r="D303" s="233" t="s">
        <v>163</v>
      </c>
      <c r="E303" s="39"/>
      <c r="F303" s="234" t="s">
        <v>507</v>
      </c>
      <c r="G303" s="39"/>
      <c r="H303" s="39"/>
      <c r="I303" s="235"/>
      <c r="J303" s="39"/>
      <c r="K303" s="39"/>
      <c r="L303" s="43"/>
      <c r="M303" s="236"/>
      <c r="N303" s="237"/>
      <c r="O303" s="91"/>
      <c r="P303" s="91"/>
      <c r="Q303" s="91"/>
      <c r="R303" s="91"/>
      <c r="S303" s="91"/>
      <c r="T303" s="92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6" t="s">
        <v>163</v>
      </c>
      <c r="AU303" s="16" t="s">
        <v>84</v>
      </c>
    </row>
    <row r="304" s="13" customFormat="1">
      <c r="A304" s="13"/>
      <c r="B304" s="248"/>
      <c r="C304" s="249"/>
      <c r="D304" s="233" t="s">
        <v>164</v>
      </c>
      <c r="E304" s="250" t="s">
        <v>1</v>
      </c>
      <c r="F304" s="251" t="s">
        <v>708</v>
      </c>
      <c r="G304" s="249"/>
      <c r="H304" s="252">
        <v>8</v>
      </c>
      <c r="I304" s="253"/>
      <c r="J304" s="249"/>
      <c r="K304" s="249"/>
      <c r="L304" s="254"/>
      <c r="M304" s="255"/>
      <c r="N304" s="256"/>
      <c r="O304" s="256"/>
      <c r="P304" s="256"/>
      <c r="Q304" s="256"/>
      <c r="R304" s="256"/>
      <c r="S304" s="256"/>
      <c r="T304" s="257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8" t="s">
        <v>164</v>
      </c>
      <c r="AU304" s="258" t="s">
        <v>84</v>
      </c>
      <c r="AV304" s="13" t="s">
        <v>86</v>
      </c>
      <c r="AW304" s="13" t="s">
        <v>33</v>
      </c>
      <c r="AX304" s="13" t="s">
        <v>77</v>
      </c>
      <c r="AY304" s="258" t="s">
        <v>155</v>
      </c>
    </row>
    <row r="305" s="14" customFormat="1">
      <c r="A305" s="14"/>
      <c r="B305" s="259"/>
      <c r="C305" s="260"/>
      <c r="D305" s="233" t="s">
        <v>164</v>
      </c>
      <c r="E305" s="261" t="s">
        <v>1</v>
      </c>
      <c r="F305" s="262" t="s">
        <v>243</v>
      </c>
      <c r="G305" s="260"/>
      <c r="H305" s="263">
        <v>8</v>
      </c>
      <c r="I305" s="264"/>
      <c r="J305" s="260"/>
      <c r="K305" s="260"/>
      <c r="L305" s="265"/>
      <c r="M305" s="266"/>
      <c r="N305" s="267"/>
      <c r="O305" s="267"/>
      <c r="P305" s="267"/>
      <c r="Q305" s="267"/>
      <c r="R305" s="267"/>
      <c r="S305" s="267"/>
      <c r="T305" s="268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9" t="s">
        <v>164</v>
      </c>
      <c r="AU305" s="269" t="s">
        <v>84</v>
      </c>
      <c r="AV305" s="14" t="s">
        <v>161</v>
      </c>
      <c r="AW305" s="14" t="s">
        <v>33</v>
      </c>
      <c r="AX305" s="14" t="s">
        <v>84</v>
      </c>
      <c r="AY305" s="269" t="s">
        <v>155</v>
      </c>
    </row>
    <row r="306" s="2" customFormat="1" ht="21.75" customHeight="1">
      <c r="A306" s="37"/>
      <c r="B306" s="38"/>
      <c r="C306" s="220" t="s">
        <v>518</v>
      </c>
      <c r="D306" s="220" t="s">
        <v>156</v>
      </c>
      <c r="E306" s="221" t="s">
        <v>511</v>
      </c>
      <c r="F306" s="222" t="s">
        <v>512</v>
      </c>
      <c r="G306" s="223" t="s">
        <v>172</v>
      </c>
      <c r="H306" s="224">
        <v>8</v>
      </c>
      <c r="I306" s="225"/>
      <c r="J306" s="226">
        <f>ROUND(I306*H306,2)</f>
        <v>0</v>
      </c>
      <c r="K306" s="222" t="s">
        <v>160</v>
      </c>
      <c r="L306" s="43"/>
      <c r="M306" s="227" t="s">
        <v>1</v>
      </c>
      <c r="N306" s="228" t="s">
        <v>44</v>
      </c>
      <c r="O306" s="91"/>
      <c r="P306" s="229">
        <f>O306*H306</f>
        <v>0</v>
      </c>
      <c r="Q306" s="229">
        <v>0</v>
      </c>
      <c r="R306" s="229">
        <f>Q306*H306</f>
        <v>0</v>
      </c>
      <c r="S306" s="229">
        <v>0</v>
      </c>
      <c r="T306" s="230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31" t="s">
        <v>161</v>
      </c>
      <c r="AT306" s="231" t="s">
        <v>156</v>
      </c>
      <c r="AU306" s="231" t="s">
        <v>84</v>
      </c>
      <c r="AY306" s="16" t="s">
        <v>155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16" t="s">
        <v>161</v>
      </c>
      <c r="BK306" s="232">
        <f>ROUND(I306*H306,2)</f>
        <v>0</v>
      </c>
      <c r="BL306" s="16" t="s">
        <v>161</v>
      </c>
      <c r="BM306" s="231" t="s">
        <v>709</v>
      </c>
    </row>
    <row r="307" s="2" customFormat="1">
      <c r="A307" s="37"/>
      <c r="B307" s="38"/>
      <c r="C307" s="39"/>
      <c r="D307" s="233" t="s">
        <v>163</v>
      </c>
      <c r="E307" s="39"/>
      <c r="F307" s="234" t="s">
        <v>512</v>
      </c>
      <c r="G307" s="39"/>
      <c r="H307" s="39"/>
      <c r="I307" s="235"/>
      <c r="J307" s="39"/>
      <c r="K307" s="39"/>
      <c r="L307" s="43"/>
      <c r="M307" s="236"/>
      <c r="N307" s="237"/>
      <c r="O307" s="91"/>
      <c r="P307" s="91"/>
      <c r="Q307" s="91"/>
      <c r="R307" s="91"/>
      <c r="S307" s="91"/>
      <c r="T307" s="92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16" t="s">
        <v>163</v>
      </c>
      <c r="AU307" s="16" t="s">
        <v>84</v>
      </c>
    </row>
    <row r="308" s="2" customFormat="1" ht="21.75" customHeight="1">
      <c r="A308" s="37"/>
      <c r="B308" s="38"/>
      <c r="C308" s="220" t="s">
        <v>522</v>
      </c>
      <c r="D308" s="220" t="s">
        <v>156</v>
      </c>
      <c r="E308" s="221" t="s">
        <v>515</v>
      </c>
      <c r="F308" s="222" t="s">
        <v>516</v>
      </c>
      <c r="G308" s="223" t="s">
        <v>172</v>
      </c>
      <c r="H308" s="224">
        <v>55</v>
      </c>
      <c r="I308" s="225"/>
      <c r="J308" s="226">
        <f>ROUND(I308*H308,2)</f>
        <v>0</v>
      </c>
      <c r="K308" s="222" t="s">
        <v>160</v>
      </c>
      <c r="L308" s="43"/>
      <c r="M308" s="227" t="s">
        <v>1</v>
      </c>
      <c r="N308" s="228" t="s">
        <v>44</v>
      </c>
      <c r="O308" s="91"/>
      <c r="P308" s="229">
        <f>O308*H308</f>
        <v>0</v>
      </c>
      <c r="Q308" s="229">
        <v>0</v>
      </c>
      <c r="R308" s="229">
        <f>Q308*H308</f>
        <v>0</v>
      </c>
      <c r="S308" s="229">
        <v>0</v>
      </c>
      <c r="T308" s="230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31" t="s">
        <v>161</v>
      </c>
      <c r="AT308" s="231" t="s">
        <v>156</v>
      </c>
      <c r="AU308" s="231" t="s">
        <v>84</v>
      </c>
      <c r="AY308" s="16" t="s">
        <v>155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16" t="s">
        <v>161</v>
      </c>
      <c r="BK308" s="232">
        <f>ROUND(I308*H308,2)</f>
        <v>0</v>
      </c>
      <c r="BL308" s="16" t="s">
        <v>161</v>
      </c>
      <c r="BM308" s="231" t="s">
        <v>710</v>
      </c>
    </row>
    <row r="309" s="2" customFormat="1">
      <c r="A309" s="37"/>
      <c r="B309" s="38"/>
      <c r="C309" s="39"/>
      <c r="D309" s="233" t="s">
        <v>163</v>
      </c>
      <c r="E309" s="39"/>
      <c r="F309" s="234" t="s">
        <v>516</v>
      </c>
      <c r="G309" s="39"/>
      <c r="H309" s="39"/>
      <c r="I309" s="235"/>
      <c r="J309" s="39"/>
      <c r="K309" s="39"/>
      <c r="L309" s="43"/>
      <c r="M309" s="236"/>
      <c r="N309" s="237"/>
      <c r="O309" s="91"/>
      <c r="P309" s="91"/>
      <c r="Q309" s="91"/>
      <c r="R309" s="91"/>
      <c r="S309" s="91"/>
      <c r="T309" s="92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6" t="s">
        <v>163</v>
      </c>
      <c r="AU309" s="16" t="s">
        <v>84</v>
      </c>
    </row>
    <row r="310" s="13" customFormat="1">
      <c r="A310" s="13"/>
      <c r="B310" s="248"/>
      <c r="C310" s="249"/>
      <c r="D310" s="233" t="s">
        <v>164</v>
      </c>
      <c r="E310" s="250" t="s">
        <v>1</v>
      </c>
      <c r="F310" s="251" t="s">
        <v>711</v>
      </c>
      <c r="G310" s="249"/>
      <c r="H310" s="252">
        <v>55</v>
      </c>
      <c r="I310" s="253"/>
      <c r="J310" s="249"/>
      <c r="K310" s="249"/>
      <c r="L310" s="254"/>
      <c r="M310" s="255"/>
      <c r="N310" s="256"/>
      <c r="O310" s="256"/>
      <c r="P310" s="256"/>
      <c r="Q310" s="256"/>
      <c r="R310" s="256"/>
      <c r="S310" s="256"/>
      <c r="T310" s="257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8" t="s">
        <v>164</v>
      </c>
      <c r="AU310" s="258" t="s">
        <v>84</v>
      </c>
      <c r="AV310" s="13" t="s">
        <v>86</v>
      </c>
      <c r="AW310" s="13" t="s">
        <v>33</v>
      </c>
      <c r="AX310" s="13" t="s">
        <v>77</v>
      </c>
      <c r="AY310" s="258" t="s">
        <v>155</v>
      </c>
    </row>
    <row r="311" s="14" customFormat="1">
      <c r="A311" s="14"/>
      <c r="B311" s="259"/>
      <c r="C311" s="260"/>
      <c r="D311" s="233" t="s">
        <v>164</v>
      </c>
      <c r="E311" s="261" t="s">
        <v>1</v>
      </c>
      <c r="F311" s="262" t="s">
        <v>243</v>
      </c>
      <c r="G311" s="260"/>
      <c r="H311" s="263">
        <v>55</v>
      </c>
      <c r="I311" s="264"/>
      <c r="J311" s="260"/>
      <c r="K311" s="260"/>
      <c r="L311" s="265"/>
      <c r="M311" s="266"/>
      <c r="N311" s="267"/>
      <c r="O311" s="267"/>
      <c r="P311" s="267"/>
      <c r="Q311" s="267"/>
      <c r="R311" s="267"/>
      <c r="S311" s="267"/>
      <c r="T311" s="268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9" t="s">
        <v>164</v>
      </c>
      <c r="AU311" s="269" t="s">
        <v>84</v>
      </c>
      <c r="AV311" s="14" t="s">
        <v>161</v>
      </c>
      <c r="AW311" s="14" t="s">
        <v>33</v>
      </c>
      <c r="AX311" s="14" t="s">
        <v>84</v>
      </c>
      <c r="AY311" s="269" t="s">
        <v>155</v>
      </c>
    </row>
    <row r="312" s="2" customFormat="1" ht="21.75" customHeight="1">
      <c r="A312" s="37"/>
      <c r="B312" s="38"/>
      <c r="C312" s="220" t="s">
        <v>526</v>
      </c>
      <c r="D312" s="220" t="s">
        <v>156</v>
      </c>
      <c r="E312" s="221" t="s">
        <v>535</v>
      </c>
      <c r="F312" s="222" t="s">
        <v>536</v>
      </c>
      <c r="G312" s="223" t="s">
        <v>172</v>
      </c>
      <c r="H312" s="224">
        <v>63</v>
      </c>
      <c r="I312" s="225"/>
      <c r="J312" s="226">
        <f>ROUND(I312*H312,2)</f>
        <v>0</v>
      </c>
      <c r="K312" s="222" t="s">
        <v>160</v>
      </c>
      <c r="L312" s="43"/>
      <c r="M312" s="227" t="s">
        <v>1</v>
      </c>
      <c r="N312" s="228" t="s">
        <v>44</v>
      </c>
      <c r="O312" s="91"/>
      <c r="P312" s="229">
        <f>O312*H312</f>
        <v>0</v>
      </c>
      <c r="Q312" s="229">
        <v>0</v>
      </c>
      <c r="R312" s="229">
        <f>Q312*H312</f>
        <v>0</v>
      </c>
      <c r="S312" s="229">
        <v>0</v>
      </c>
      <c r="T312" s="230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31" t="s">
        <v>161</v>
      </c>
      <c r="AT312" s="231" t="s">
        <v>156</v>
      </c>
      <c r="AU312" s="231" t="s">
        <v>84</v>
      </c>
      <c r="AY312" s="16" t="s">
        <v>155</v>
      </c>
      <c r="BE312" s="232">
        <f>IF(N312="základní",J312,0)</f>
        <v>0</v>
      </c>
      <c r="BF312" s="232">
        <f>IF(N312="snížená",J312,0)</f>
        <v>0</v>
      </c>
      <c r="BG312" s="232">
        <f>IF(N312="zákl. přenesená",J312,0)</f>
        <v>0</v>
      </c>
      <c r="BH312" s="232">
        <f>IF(N312="sníž. přenesená",J312,0)</f>
        <v>0</v>
      </c>
      <c r="BI312" s="232">
        <f>IF(N312="nulová",J312,0)</f>
        <v>0</v>
      </c>
      <c r="BJ312" s="16" t="s">
        <v>161</v>
      </c>
      <c r="BK312" s="232">
        <f>ROUND(I312*H312,2)</f>
        <v>0</v>
      </c>
      <c r="BL312" s="16" t="s">
        <v>161</v>
      </c>
      <c r="BM312" s="231" t="s">
        <v>712</v>
      </c>
    </row>
    <row r="313" s="2" customFormat="1">
      <c r="A313" s="37"/>
      <c r="B313" s="38"/>
      <c r="C313" s="39"/>
      <c r="D313" s="233" t="s">
        <v>163</v>
      </c>
      <c r="E313" s="39"/>
      <c r="F313" s="234" t="s">
        <v>536</v>
      </c>
      <c r="G313" s="39"/>
      <c r="H313" s="39"/>
      <c r="I313" s="235"/>
      <c r="J313" s="39"/>
      <c r="K313" s="39"/>
      <c r="L313" s="43"/>
      <c r="M313" s="236"/>
      <c r="N313" s="237"/>
      <c r="O313" s="91"/>
      <c r="P313" s="91"/>
      <c r="Q313" s="91"/>
      <c r="R313" s="91"/>
      <c r="S313" s="91"/>
      <c r="T313" s="92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6" t="s">
        <v>163</v>
      </c>
      <c r="AU313" s="16" t="s">
        <v>84</v>
      </c>
    </row>
    <row r="314" s="13" customFormat="1">
      <c r="A314" s="13"/>
      <c r="B314" s="248"/>
      <c r="C314" s="249"/>
      <c r="D314" s="233" t="s">
        <v>164</v>
      </c>
      <c r="E314" s="250" t="s">
        <v>1</v>
      </c>
      <c r="F314" s="251" t="s">
        <v>713</v>
      </c>
      <c r="G314" s="249"/>
      <c r="H314" s="252">
        <v>63</v>
      </c>
      <c r="I314" s="253"/>
      <c r="J314" s="249"/>
      <c r="K314" s="249"/>
      <c r="L314" s="254"/>
      <c r="M314" s="255"/>
      <c r="N314" s="256"/>
      <c r="O314" s="256"/>
      <c r="P314" s="256"/>
      <c r="Q314" s="256"/>
      <c r="R314" s="256"/>
      <c r="S314" s="256"/>
      <c r="T314" s="257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8" t="s">
        <v>164</v>
      </c>
      <c r="AU314" s="258" t="s">
        <v>84</v>
      </c>
      <c r="AV314" s="13" t="s">
        <v>86</v>
      </c>
      <c r="AW314" s="13" t="s">
        <v>33</v>
      </c>
      <c r="AX314" s="13" t="s">
        <v>77</v>
      </c>
      <c r="AY314" s="258" t="s">
        <v>155</v>
      </c>
    </row>
    <row r="315" s="14" customFormat="1">
      <c r="A315" s="14"/>
      <c r="B315" s="259"/>
      <c r="C315" s="260"/>
      <c r="D315" s="233" t="s">
        <v>164</v>
      </c>
      <c r="E315" s="261" t="s">
        <v>1</v>
      </c>
      <c r="F315" s="262" t="s">
        <v>243</v>
      </c>
      <c r="G315" s="260"/>
      <c r="H315" s="263">
        <v>63</v>
      </c>
      <c r="I315" s="264"/>
      <c r="J315" s="260"/>
      <c r="K315" s="260"/>
      <c r="L315" s="265"/>
      <c r="M315" s="266"/>
      <c r="N315" s="267"/>
      <c r="O315" s="267"/>
      <c r="P315" s="267"/>
      <c r="Q315" s="267"/>
      <c r="R315" s="267"/>
      <c r="S315" s="267"/>
      <c r="T315" s="268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69" t="s">
        <v>164</v>
      </c>
      <c r="AU315" s="269" t="s">
        <v>84</v>
      </c>
      <c r="AV315" s="14" t="s">
        <v>161</v>
      </c>
      <c r="AW315" s="14" t="s">
        <v>33</v>
      </c>
      <c r="AX315" s="14" t="s">
        <v>84</v>
      </c>
      <c r="AY315" s="269" t="s">
        <v>155</v>
      </c>
    </row>
    <row r="316" s="2" customFormat="1" ht="21.75" customHeight="1">
      <c r="A316" s="37"/>
      <c r="B316" s="38"/>
      <c r="C316" s="220" t="s">
        <v>530</v>
      </c>
      <c r="D316" s="220" t="s">
        <v>156</v>
      </c>
      <c r="E316" s="221" t="s">
        <v>523</v>
      </c>
      <c r="F316" s="222" t="s">
        <v>524</v>
      </c>
      <c r="G316" s="223" t="s">
        <v>172</v>
      </c>
      <c r="H316" s="224">
        <v>8</v>
      </c>
      <c r="I316" s="225"/>
      <c r="J316" s="226">
        <f>ROUND(I316*H316,2)</f>
        <v>0</v>
      </c>
      <c r="K316" s="222" t="s">
        <v>160</v>
      </c>
      <c r="L316" s="43"/>
      <c r="M316" s="227" t="s">
        <v>1</v>
      </c>
      <c r="N316" s="228" t="s">
        <v>44</v>
      </c>
      <c r="O316" s="91"/>
      <c r="P316" s="229">
        <f>O316*H316</f>
        <v>0</v>
      </c>
      <c r="Q316" s="229">
        <v>0</v>
      </c>
      <c r="R316" s="229">
        <f>Q316*H316</f>
        <v>0</v>
      </c>
      <c r="S316" s="229">
        <v>0</v>
      </c>
      <c r="T316" s="230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31" t="s">
        <v>161</v>
      </c>
      <c r="AT316" s="231" t="s">
        <v>156</v>
      </c>
      <c r="AU316" s="231" t="s">
        <v>84</v>
      </c>
      <c r="AY316" s="16" t="s">
        <v>155</v>
      </c>
      <c r="BE316" s="232">
        <f>IF(N316="základní",J316,0)</f>
        <v>0</v>
      </c>
      <c r="BF316" s="232">
        <f>IF(N316="snížená",J316,0)</f>
        <v>0</v>
      </c>
      <c r="BG316" s="232">
        <f>IF(N316="zákl. přenesená",J316,0)</f>
        <v>0</v>
      </c>
      <c r="BH316" s="232">
        <f>IF(N316="sníž. přenesená",J316,0)</f>
        <v>0</v>
      </c>
      <c r="BI316" s="232">
        <f>IF(N316="nulová",J316,0)</f>
        <v>0</v>
      </c>
      <c r="BJ316" s="16" t="s">
        <v>161</v>
      </c>
      <c r="BK316" s="232">
        <f>ROUND(I316*H316,2)</f>
        <v>0</v>
      </c>
      <c r="BL316" s="16" t="s">
        <v>161</v>
      </c>
      <c r="BM316" s="231" t="s">
        <v>714</v>
      </c>
    </row>
    <row r="317" s="2" customFormat="1">
      <c r="A317" s="37"/>
      <c r="B317" s="38"/>
      <c r="C317" s="39"/>
      <c r="D317" s="233" t="s">
        <v>163</v>
      </c>
      <c r="E317" s="39"/>
      <c r="F317" s="234" t="s">
        <v>524</v>
      </c>
      <c r="G317" s="39"/>
      <c r="H317" s="39"/>
      <c r="I317" s="235"/>
      <c r="J317" s="39"/>
      <c r="K317" s="39"/>
      <c r="L317" s="43"/>
      <c r="M317" s="236"/>
      <c r="N317" s="237"/>
      <c r="O317" s="91"/>
      <c r="P317" s="91"/>
      <c r="Q317" s="91"/>
      <c r="R317" s="91"/>
      <c r="S317" s="91"/>
      <c r="T317" s="92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6" t="s">
        <v>163</v>
      </c>
      <c r="AU317" s="16" t="s">
        <v>84</v>
      </c>
    </row>
    <row r="318" s="2" customFormat="1" ht="21.75" customHeight="1">
      <c r="A318" s="37"/>
      <c r="B318" s="38"/>
      <c r="C318" s="220" t="s">
        <v>534</v>
      </c>
      <c r="D318" s="220" t="s">
        <v>156</v>
      </c>
      <c r="E318" s="221" t="s">
        <v>527</v>
      </c>
      <c r="F318" s="222" t="s">
        <v>528</v>
      </c>
      <c r="G318" s="223" t="s">
        <v>172</v>
      </c>
      <c r="H318" s="224">
        <v>8</v>
      </c>
      <c r="I318" s="225"/>
      <c r="J318" s="226">
        <f>ROUND(I318*H318,2)</f>
        <v>0</v>
      </c>
      <c r="K318" s="222" t="s">
        <v>160</v>
      </c>
      <c r="L318" s="43"/>
      <c r="M318" s="227" t="s">
        <v>1</v>
      </c>
      <c r="N318" s="228" t="s">
        <v>44</v>
      </c>
      <c r="O318" s="91"/>
      <c r="P318" s="229">
        <f>O318*H318</f>
        <v>0</v>
      </c>
      <c r="Q318" s="229">
        <v>0</v>
      </c>
      <c r="R318" s="229">
        <f>Q318*H318</f>
        <v>0</v>
      </c>
      <c r="S318" s="229">
        <v>0</v>
      </c>
      <c r="T318" s="230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31" t="s">
        <v>161</v>
      </c>
      <c r="AT318" s="231" t="s">
        <v>156</v>
      </c>
      <c r="AU318" s="231" t="s">
        <v>84</v>
      </c>
      <c r="AY318" s="16" t="s">
        <v>155</v>
      </c>
      <c r="BE318" s="232">
        <f>IF(N318="základní",J318,0)</f>
        <v>0</v>
      </c>
      <c r="BF318" s="232">
        <f>IF(N318="snížená",J318,0)</f>
        <v>0</v>
      </c>
      <c r="BG318" s="232">
        <f>IF(N318="zákl. přenesená",J318,0)</f>
        <v>0</v>
      </c>
      <c r="BH318" s="232">
        <f>IF(N318="sníž. přenesená",J318,0)</f>
        <v>0</v>
      </c>
      <c r="BI318" s="232">
        <f>IF(N318="nulová",J318,0)</f>
        <v>0</v>
      </c>
      <c r="BJ318" s="16" t="s">
        <v>161</v>
      </c>
      <c r="BK318" s="232">
        <f>ROUND(I318*H318,2)</f>
        <v>0</v>
      </c>
      <c r="BL318" s="16" t="s">
        <v>161</v>
      </c>
      <c r="BM318" s="231" t="s">
        <v>715</v>
      </c>
    </row>
    <row r="319" s="2" customFormat="1">
      <c r="A319" s="37"/>
      <c r="B319" s="38"/>
      <c r="C319" s="39"/>
      <c r="D319" s="233" t="s">
        <v>163</v>
      </c>
      <c r="E319" s="39"/>
      <c r="F319" s="234" t="s">
        <v>528</v>
      </c>
      <c r="G319" s="39"/>
      <c r="H319" s="39"/>
      <c r="I319" s="235"/>
      <c r="J319" s="39"/>
      <c r="K319" s="39"/>
      <c r="L319" s="43"/>
      <c r="M319" s="236"/>
      <c r="N319" s="237"/>
      <c r="O319" s="91"/>
      <c r="P319" s="91"/>
      <c r="Q319" s="91"/>
      <c r="R319" s="91"/>
      <c r="S319" s="91"/>
      <c r="T319" s="92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T319" s="16" t="s">
        <v>163</v>
      </c>
      <c r="AU319" s="16" t="s">
        <v>84</v>
      </c>
    </row>
    <row r="320" s="2" customFormat="1" ht="21.75" customHeight="1">
      <c r="A320" s="37"/>
      <c r="B320" s="38"/>
      <c r="C320" s="220" t="s">
        <v>539</v>
      </c>
      <c r="D320" s="220" t="s">
        <v>156</v>
      </c>
      <c r="E320" s="221" t="s">
        <v>531</v>
      </c>
      <c r="F320" s="222" t="s">
        <v>532</v>
      </c>
      <c r="G320" s="223" t="s">
        <v>172</v>
      </c>
      <c r="H320" s="224">
        <v>55</v>
      </c>
      <c r="I320" s="225"/>
      <c r="J320" s="226">
        <f>ROUND(I320*H320,2)</f>
        <v>0</v>
      </c>
      <c r="K320" s="222" t="s">
        <v>160</v>
      </c>
      <c r="L320" s="43"/>
      <c r="M320" s="227" t="s">
        <v>1</v>
      </c>
      <c r="N320" s="228" t="s">
        <v>44</v>
      </c>
      <c r="O320" s="91"/>
      <c r="P320" s="229">
        <f>O320*H320</f>
        <v>0</v>
      </c>
      <c r="Q320" s="229">
        <v>0</v>
      </c>
      <c r="R320" s="229">
        <f>Q320*H320</f>
        <v>0</v>
      </c>
      <c r="S320" s="229">
        <v>0</v>
      </c>
      <c r="T320" s="230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31" t="s">
        <v>161</v>
      </c>
      <c r="AT320" s="231" t="s">
        <v>156</v>
      </c>
      <c r="AU320" s="231" t="s">
        <v>84</v>
      </c>
      <c r="AY320" s="16" t="s">
        <v>155</v>
      </c>
      <c r="BE320" s="232">
        <f>IF(N320="základní",J320,0)</f>
        <v>0</v>
      </c>
      <c r="BF320" s="232">
        <f>IF(N320="snížená",J320,0)</f>
        <v>0</v>
      </c>
      <c r="BG320" s="232">
        <f>IF(N320="zákl. přenesená",J320,0)</f>
        <v>0</v>
      </c>
      <c r="BH320" s="232">
        <f>IF(N320="sníž. přenesená",J320,0)</f>
        <v>0</v>
      </c>
      <c r="BI320" s="232">
        <f>IF(N320="nulová",J320,0)</f>
        <v>0</v>
      </c>
      <c r="BJ320" s="16" t="s">
        <v>161</v>
      </c>
      <c r="BK320" s="232">
        <f>ROUND(I320*H320,2)</f>
        <v>0</v>
      </c>
      <c r="BL320" s="16" t="s">
        <v>161</v>
      </c>
      <c r="BM320" s="231" t="s">
        <v>716</v>
      </c>
    </row>
    <row r="321" s="2" customFormat="1">
      <c r="A321" s="37"/>
      <c r="B321" s="38"/>
      <c r="C321" s="39"/>
      <c r="D321" s="233" t="s">
        <v>163</v>
      </c>
      <c r="E321" s="39"/>
      <c r="F321" s="234" t="s">
        <v>532</v>
      </c>
      <c r="G321" s="39"/>
      <c r="H321" s="39"/>
      <c r="I321" s="235"/>
      <c r="J321" s="39"/>
      <c r="K321" s="39"/>
      <c r="L321" s="43"/>
      <c r="M321" s="236"/>
      <c r="N321" s="237"/>
      <c r="O321" s="91"/>
      <c r="P321" s="91"/>
      <c r="Q321" s="91"/>
      <c r="R321" s="91"/>
      <c r="S321" s="91"/>
      <c r="T321" s="92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T321" s="16" t="s">
        <v>163</v>
      </c>
      <c r="AU321" s="16" t="s">
        <v>84</v>
      </c>
    </row>
    <row r="322" s="2" customFormat="1" ht="21.75" customHeight="1">
      <c r="A322" s="37"/>
      <c r="B322" s="38"/>
      <c r="C322" s="220" t="s">
        <v>544</v>
      </c>
      <c r="D322" s="220" t="s">
        <v>156</v>
      </c>
      <c r="E322" s="221" t="s">
        <v>519</v>
      </c>
      <c r="F322" s="222" t="s">
        <v>520</v>
      </c>
      <c r="G322" s="223" t="s">
        <v>215</v>
      </c>
      <c r="H322" s="224">
        <v>112</v>
      </c>
      <c r="I322" s="225"/>
      <c r="J322" s="226">
        <f>ROUND(I322*H322,2)</f>
        <v>0</v>
      </c>
      <c r="K322" s="222" t="s">
        <v>160</v>
      </c>
      <c r="L322" s="43"/>
      <c r="M322" s="227" t="s">
        <v>1</v>
      </c>
      <c r="N322" s="228" t="s">
        <v>44</v>
      </c>
      <c r="O322" s="91"/>
      <c r="P322" s="229">
        <f>O322*H322</f>
        <v>0</v>
      </c>
      <c r="Q322" s="229">
        <v>0</v>
      </c>
      <c r="R322" s="229">
        <f>Q322*H322</f>
        <v>0</v>
      </c>
      <c r="S322" s="229">
        <v>0</v>
      </c>
      <c r="T322" s="230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31" t="s">
        <v>161</v>
      </c>
      <c r="AT322" s="231" t="s">
        <v>156</v>
      </c>
      <c r="AU322" s="231" t="s">
        <v>84</v>
      </c>
      <c r="AY322" s="16" t="s">
        <v>155</v>
      </c>
      <c r="BE322" s="232">
        <f>IF(N322="základní",J322,0)</f>
        <v>0</v>
      </c>
      <c r="BF322" s="232">
        <f>IF(N322="snížená",J322,0)</f>
        <v>0</v>
      </c>
      <c r="BG322" s="232">
        <f>IF(N322="zákl. přenesená",J322,0)</f>
        <v>0</v>
      </c>
      <c r="BH322" s="232">
        <f>IF(N322="sníž. přenesená",J322,0)</f>
        <v>0</v>
      </c>
      <c r="BI322" s="232">
        <f>IF(N322="nulová",J322,0)</f>
        <v>0</v>
      </c>
      <c r="BJ322" s="16" t="s">
        <v>161</v>
      </c>
      <c r="BK322" s="232">
        <f>ROUND(I322*H322,2)</f>
        <v>0</v>
      </c>
      <c r="BL322" s="16" t="s">
        <v>161</v>
      </c>
      <c r="BM322" s="231" t="s">
        <v>717</v>
      </c>
    </row>
    <row r="323" s="2" customFormat="1">
      <c r="A323" s="37"/>
      <c r="B323" s="38"/>
      <c r="C323" s="39"/>
      <c r="D323" s="233" t="s">
        <v>163</v>
      </c>
      <c r="E323" s="39"/>
      <c r="F323" s="234" t="s">
        <v>520</v>
      </c>
      <c r="G323" s="39"/>
      <c r="H323" s="39"/>
      <c r="I323" s="235"/>
      <c r="J323" s="39"/>
      <c r="K323" s="39"/>
      <c r="L323" s="43"/>
      <c r="M323" s="236"/>
      <c r="N323" s="237"/>
      <c r="O323" s="91"/>
      <c r="P323" s="91"/>
      <c r="Q323" s="91"/>
      <c r="R323" s="91"/>
      <c r="S323" s="91"/>
      <c r="T323" s="92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6" t="s">
        <v>163</v>
      </c>
      <c r="AU323" s="16" t="s">
        <v>84</v>
      </c>
    </row>
    <row r="324" s="2" customFormat="1" ht="21.75" customHeight="1">
      <c r="A324" s="37"/>
      <c r="B324" s="38"/>
      <c r="C324" s="220" t="s">
        <v>549</v>
      </c>
      <c r="D324" s="220" t="s">
        <v>156</v>
      </c>
      <c r="E324" s="221" t="s">
        <v>550</v>
      </c>
      <c r="F324" s="222" t="s">
        <v>551</v>
      </c>
      <c r="G324" s="223" t="s">
        <v>209</v>
      </c>
      <c r="H324" s="224">
        <v>73.909999999999997</v>
      </c>
      <c r="I324" s="225"/>
      <c r="J324" s="226">
        <f>ROUND(I324*H324,2)</f>
        <v>0</v>
      </c>
      <c r="K324" s="222" t="s">
        <v>160</v>
      </c>
      <c r="L324" s="43"/>
      <c r="M324" s="227" t="s">
        <v>1</v>
      </c>
      <c r="N324" s="228" t="s">
        <v>44</v>
      </c>
      <c r="O324" s="91"/>
      <c r="P324" s="229">
        <f>O324*H324</f>
        <v>0</v>
      </c>
      <c r="Q324" s="229">
        <v>0</v>
      </c>
      <c r="R324" s="229">
        <f>Q324*H324</f>
        <v>0</v>
      </c>
      <c r="S324" s="229">
        <v>0</v>
      </c>
      <c r="T324" s="230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31" t="s">
        <v>161</v>
      </c>
      <c r="AT324" s="231" t="s">
        <v>156</v>
      </c>
      <c r="AU324" s="231" t="s">
        <v>84</v>
      </c>
      <c r="AY324" s="16" t="s">
        <v>155</v>
      </c>
      <c r="BE324" s="232">
        <f>IF(N324="základní",J324,0)</f>
        <v>0</v>
      </c>
      <c r="BF324" s="232">
        <f>IF(N324="snížená",J324,0)</f>
        <v>0</v>
      </c>
      <c r="BG324" s="232">
        <f>IF(N324="zákl. přenesená",J324,0)</f>
        <v>0</v>
      </c>
      <c r="BH324" s="232">
        <f>IF(N324="sníž. přenesená",J324,0)</f>
        <v>0</v>
      </c>
      <c r="BI324" s="232">
        <f>IF(N324="nulová",J324,0)</f>
        <v>0</v>
      </c>
      <c r="BJ324" s="16" t="s">
        <v>161</v>
      </c>
      <c r="BK324" s="232">
        <f>ROUND(I324*H324,2)</f>
        <v>0</v>
      </c>
      <c r="BL324" s="16" t="s">
        <v>161</v>
      </c>
      <c r="BM324" s="231" t="s">
        <v>718</v>
      </c>
    </row>
    <row r="325" s="2" customFormat="1">
      <c r="A325" s="37"/>
      <c r="B325" s="38"/>
      <c r="C325" s="39"/>
      <c r="D325" s="233" t="s">
        <v>163</v>
      </c>
      <c r="E325" s="39"/>
      <c r="F325" s="234" t="s">
        <v>551</v>
      </c>
      <c r="G325" s="39"/>
      <c r="H325" s="39"/>
      <c r="I325" s="235"/>
      <c r="J325" s="39"/>
      <c r="K325" s="39"/>
      <c r="L325" s="43"/>
      <c r="M325" s="236"/>
      <c r="N325" s="237"/>
      <c r="O325" s="91"/>
      <c r="P325" s="91"/>
      <c r="Q325" s="91"/>
      <c r="R325" s="91"/>
      <c r="S325" s="91"/>
      <c r="T325" s="92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T325" s="16" t="s">
        <v>163</v>
      </c>
      <c r="AU325" s="16" t="s">
        <v>84</v>
      </c>
    </row>
    <row r="326" s="13" customFormat="1">
      <c r="A326" s="13"/>
      <c r="B326" s="248"/>
      <c r="C326" s="249"/>
      <c r="D326" s="233" t="s">
        <v>164</v>
      </c>
      <c r="E326" s="250" t="s">
        <v>1</v>
      </c>
      <c r="F326" s="251" t="s">
        <v>719</v>
      </c>
      <c r="G326" s="249"/>
      <c r="H326" s="252">
        <v>73.909999999999997</v>
      </c>
      <c r="I326" s="253"/>
      <c r="J326" s="249"/>
      <c r="K326" s="249"/>
      <c r="L326" s="254"/>
      <c r="M326" s="255"/>
      <c r="N326" s="256"/>
      <c r="O326" s="256"/>
      <c r="P326" s="256"/>
      <c r="Q326" s="256"/>
      <c r="R326" s="256"/>
      <c r="S326" s="256"/>
      <c r="T326" s="257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8" t="s">
        <v>164</v>
      </c>
      <c r="AU326" s="258" t="s">
        <v>84</v>
      </c>
      <c r="AV326" s="13" t="s">
        <v>86</v>
      </c>
      <c r="AW326" s="13" t="s">
        <v>33</v>
      </c>
      <c r="AX326" s="13" t="s">
        <v>77</v>
      </c>
      <c r="AY326" s="258" t="s">
        <v>155</v>
      </c>
    </row>
    <row r="327" s="14" customFormat="1">
      <c r="A327" s="14"/>
      <c r="B327" s="259"/>
      <c r="C327" s="260"/>
      <c r="D327" s="233" t="s">
        <v>164</v>
      </c>
      <c r="E327" s="261" t="s">
        <v>1</v>
      </c>
      <c r="F327" s="262" t="s">
        <v>243</v>
      </c>
      <c r="G327" s="260"/>
      <c r="H327" s="263">
        <v>73.909999999999997</v>
      </c>
      <c r="I327" s="264"/>
      <c r="J327" s="260"/>
      <c r="K327" s="260"/>
      <c r="L327" s="265"/>
      <c r="M327" s="266"/>
      <c r="N327" s="267"/>
      <c r="O327" s="267"/>
      <c r="P327" s="267"/>
      <c r="Q327" s="267"/>
      <c r="R327" s="267"/>
      <c r="S327" s="267"/>
      <c r="T327" s="268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69" t="s">
        <v>164</v>
      </c>
      <c r="AU327" s="269" t="s">
        <v>84</v>
      </c>
      <c r="AV327" s="14" t="s">
        <v>161</v>
      </c>
      <c r="AW327" s="14" t="s">
        <v>33</v>
      </c>
      <c r="AX327" s="14" t="s">
        <v>84</v>
      </c>
      <c r="AY327" s="269" t="s">
        <v>155</v>
      </c>
    </row>
    <row r="328" s="2" customFormat="1" ht="21.75" customHeight="1">
      <c r="A328" s="37"/>
      <c r="B328" s="38"/>
      <c r="C328" s="220" t="s">
        <v>554</v>
      </c>
      <c r="D328" s="220" t="s">
        <v>156</v>
      </c>
      <c r="E328" s="221" t="s">
        <v>555</v>
      </c>
      <c r="F328" s="222" t="s">
        <v>556</v>
      </c>
      <c r="G328" s="223" t="s">
        <v>209</v>
      </c>
      <c r="H328" s="224">
        <v>73.909999999999997</v>
      </c>
      <c r="I328" s="225"/>
      <c r="J328" s="226">
        <f>ROUND(I328*H328,2)</f>
        <v>0</v>
      </c>
      <c r="K328" s="222" t="s">
        <v>160</v>
      </c>
      <c r="L328" s="43"/>
      <c r="M328" s="227" t="s">
        <v>1</v>
      </c>
      <c r="N328" s="228" t="s">
        <v>44</v>
      </c>
      <c r="O328" s="91"/>
      <c r="P328" s="229">
        <f>O328*H328</f>
        <v>0</v>
      </c>
      <c r="Q328" s="229">
        <v>0</v>
      </c>
      <c r="R328" s="229">
        <f>Q328*H328</f>
        <v>0</v>
      </c>
      <c r="S328" s="229">
        <v>0</v>
      </c>
      <c r="T328" s="230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31" t="s">
        <v>161</v>
      </c>
      <c r="AT328" s="231" t="s">
        <v>156</v>
      </c>
      <c r="AU328" s="231" t="s">
        <v>84</v>
      </c>
      <c r="AY328" s="16" t="s">
        <v>155</v>
      </c>
      <c r="BE328" s="232">
        <f>IF(N328="základní",J328,0)</f>
        <v>0</v>
      </c>
      <c r="BF328" s="232">
        <f>IF(N328="snížená",J328,0)</f>
        <v>0</v>
      </c>
      <c r="BG328" s="232">
        <f>IF(N328="zákl. přenesená",J328,0)</f>
        <v>0</v>
      </c>
      <c r="BH328" s="232">
        <f>IF(N328="sníž. přenesená",J328,0)</f>
        <v>0</v>
      </c>
      <c r="BI328" s="232">
        <f>IF(N328="nulová",J328,0)</f>
        <v>0</v>
      </c>
      <c r="BJ328" s="16" t="s">
        <v>161</v>
      </c>
      <c r="BK328" s="232">
        <f>ROUND(I328*H328,2)</f>
        <v>0</v>
      </c>
      <c r="BL328" s="16" t="s">
        <v>161</v>
      </c>
      <c r="BM328" s="231" t="s">
        <v>720</v>
      </c>
    </row>
    <row r="329" s="2" customFormat="1">
      <c r="A329" s="37"/>
      <c r="B329" s="38"/>
      <c r="C329" s="39"/>
      <c r="D329" s="233" t="s">
        <v>163</v>
      </c>
      <c r="E329" s="39"/>
      <c r="F329" s="234" t="s">
        <v>556</v>
      </c>
      <c r="G329" s="39"/>
      <c r="H329" s="39"/>
      <c r="I329" s="235"/>
      <c r="J329" s="39"/>
      <c r="K329" s="39"/>
      <c r="L329" s="43"/>
      <c r="M329" s="236"/>
      <c r="N329" s="237"/>
      <c r="O329" s="91"/>
      <c r="P329" s="91"/>
      <c r="Q329" s="91"/>
      <c r="R329" s="91"/>
      <c r="S329" s="91"/>
      <c r="T329" s="92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T329" s="16" t="s">
        <v>163</v>
      </c>
      <c r="AU329" s="16" t="s">
        <v>84</v>
      </c>
    </row>
    <row r="330" s="2" customFormat="1" ht="16.5" customHeight="1">
      <c r="A330" s="37"/>
      <c r="B330" s="38"/>
      <c r="C330" s="220" t="s">
        <v>558</v>
      </c>
      <c r="D330" s="220" t="s">
        <v>156</v>
      </c>
      <c r="E330" s="221" t="s">
        <v>559</v>
      </c>
      <c r="F330" s="222" t="s">
        <v>560</v>
      </c>
      <c r="G330" s="223" t="s">
        <v>209</v>
      </c>
      <c r="H330" s="224">
        <v>73.909999999999997</v>
      </c>
      <c r="I330" s="225"/>
      <c r="J330" s="226">
        <f>ROUND(I330*H330,2)</f>
        <v>0</v>
      </c>
      <c r="K330" s="222" t="s">
        <v>160</v>
      </c>
      <c r="L330" s="43"/>
      <c r="M330" s="227" t="s">
        <v>1</v>
      </c>
      <c r="N330" s="228" t="s">
        <v>44</v>
      </c>
      <c r="O330" s="91"/>
      <c r="P330" s="229">
        <f>O330*H330</f>
        <v>0</v>
      </c>
      <c r="Q330" s="229">
        <v>0</v>
      </c>
      <c r="R330" s="229">
        <f>Q330*H330</f>
        <v>0</v>
      </c>
      <c r="S330" s="229">
        <v>0</v>
      </c>
      <c r="T330" s="230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31" t="s">
        <v>161</v>
      </c>
      <c r="AT330" s="231" t="s">
        <v>156</v>
      </c>
      <c r="AU330" s="231" t="s">
        <v>84</v>
      </c>
      <c r="AY330" s="16" t="s">
        <v>155</v>
      </c>
      <c r="BE330" s="232">
        <f>IF(N330="základní",J330,0)</f>
        <v>0</v>
      </c>
      <c r="BF330" s="232">
        <f>IF(N330="snížená",J330,0)</f>
        <v>0</v>
      </c>
      <c r="BG330" s="232">
        <f>IF(N330="zákl. přenesená",J330,0)</f>
        <v>0</v>
      </c>
      <c r="BH330" s="232">
        <f>IF(N330="sníž. přenesená",J330,0)</f>
        <v>0</v>
      </c>
      <c r="BI330" s="232">
        <f>IF(N330="nulová",J330,0)</f>
        <v>0</v>
      </c>
      <c r="BJ330" s="16" t="s">
        <v>161</v>
      </c>
      <c r="BK330" s="232">
        <f>ROUND(I330*H330,2)</f>
        <v>0</v>
      </c>
      <c r="BL330" s="16" t="s">
        <v>161</v>
      </c>
      <c r="BM330" s="231" t="s">
        <v>721</v>
      </c>
    </row>
    <row r="331" s="2" customFormat="1">
      <c r="A331" s="37"/>
      <c r="B331" s="38"/>
      <c r="C331" s="39"/>
      <c r="D331" s="233" t="s">
        <v>163</v>
      </c>
      <c r="E331" s="39"/>
      <c r="F331" s="234" t="s">
        <v>560</v>
      </c>
      <c r="G331" s="39"/>
      <c r="H331" s="39"/>
      <c r="I331" s="235"/>
      <c r="J331" s="39"/>
      <c r="K331" s="39"/>
      <c r="L331" s="43"/>
      <c r="M331" s="236"/>
      <c r="N331" s="237"/>
      <c r="O331" s="91"/>
      <c r="P331" s="91"/>
      <c r="Q331" s="91"/>
      <c r="R331" s="91"/>
      <c r="S331" s="91"/>
      <c r="T331" s="92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T331" s="16" t="s">
        <v>163</v>
      </c>
      <c r="AU331" s="16" t="s">
        <v>84</v>
      </c>
    </row>
    <row r="332" s="2" customFormat="1" ht="16.5" customHeight="1">
      <c r="A332" s="37"/>
      <c r="B332" s="38"/>
      <c r="C332" s="220" t="s">
        <v>562</v>
      </c>
      <c r="D332" s="220" t="s">
        <v>156</v>
      </c>
      <c r="E332" s="221" t="s">
        <v>540</v>
      </c>
      <c r="F332" s="222" t="s">
        <v>541</v>
      </c>
      <c r="G332" s="223" t="s">
        <v>209</v>
      </c>
      <c r="H332" s="224">
        <v>55.759999999999998</v>
      </c>
      <c r="I332" s="225"/>
      <c r="J332" s="226">
        <f>ROUND(I332*H332,2)</f>
        <v>0</v>
      </c>
      <c r="K332" s="222" t="s">
        <v>160</v>
      </c>
      <c r="L332" s="43"/>
      <c r="M332" s="227" t="s">
        <v>1</v>
      </c>
      <c r="N332" s="228" t="s">
        <v>44</v>
      </c>
      <c r="O332" s="91"/>
      <c r="P332" s="229">
        <f>O332*H332</f>
        <v>0</v>
      </c>
      <c r="Q332" s="229">
        <v>0</v>
      </c>
      <c r="R332" s="229">
        <f>Q332*H332</f>
        <v>0</v>
      </c>
      <c r="S332" s="229">
        <v>0</v>
      </c>
      <c r="T332" s="230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31" t="s">
        <v>161</v>
      </c>
      <c r="AT332" s="231" t="s">
        <v>156</v>
      </c>
      <c r="AU332" s="231" t="s">
        <v>84</v>
      </c>
      <c r="AY332" s="16" t="s">
        <v>155</v>
      </c>
      <c r="BE332" s="232">
        <f>IF(N332="základní",J332,0)</f>
        <v>0</v>
      </c>
      <c r="BF332" s="232">
        <f>IF(N332="snížená",J332,0)</f>
        <v>0</v>
      </c>
      <c r="BG332" s="232">
        <f>IF(N332="zákl. přenesená",J332,0)</f>
        <v>0</v>
      </c>
      <c r="BH332" s="232">
        <f>IF(N332="sníž. přenesená",J332,0)</f>
        <v>0</v>
      </c>
      <c r="BI332" s="232">
        <f>IF(N332="nulová",J332,0)</f>
        <v>0</v>
      </c>
      <c r="BJ332" s="16" t="s">
        <v>161</v>
      </c>
      <c r="BK332" s="232">
        <f>ROUND(I332*H332,2)</f>
        <v>0</v>
      </c>
      <c r="BL332" s="16" t="s">
        <v>161</v>
      </c>
      <c r="BM332" s="231" t="s">
        <v>722</v>
      </c>
    </row>
    <row r="333" s="2" customFormat="1">
      <c r="A333" s="37"/>
      <c r="B333" s="38"/>
      <c r="C333" s="39"/>
      <c r="D333" s="233" t="s">
        <v>163</v>
      </c>
      <c r="E333" s="39"/>
      <c r="F333" s="234" t="s">
        <v>541</v>
      </c>
      <c r="G333" s="39"/>
      <c r="H333" s="39"/>
      <c r="I333" s="235"/>
      <c r="J333" s="39"/>
      <c r="K333" s="39"/>
      <c r="L333" s="43"/>
      <c r="M333" s="236"/>
      <c r="N333" s="237"/>
      <c r="O333" s="91"/>
      <c r="P333" s="91"/>
      <c r="Q333" s="91"/>
      <c r="R333" s="91"/>
      <c r="S333" s="91"/>
      <c r="T333" s="92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16" t="s">
        <v>163</v>
      </c>
      <c r="AU333" s="16" t="s">
        <v>84</v>
      </c>
    </row>
    <row r="334" s="13" customFormat="1">
      <c r="A334" s="13"/>
      <c r="B334" s="248"/>
      <c r="C334" s="249"/>
      <c r="D334" s="233" t="s">
        <v>164</v>
      </c>
      <c r="E334" s="250" t="s">
        <v>1</v>
      </c>
      <c r="F334" s="251" t="s">
        <v>723</v>
      </c>
      <c r="G334" s="249"/>
      <c r="H334" s="252">
        <v>55.759999999999998</v>
      </c>
      <c r="I334" s="253"/>
      <c r="J334" s="249"/>
      <c r="K334" s="249"/>
      <c r="L334" s="254"/>
      <c r="M334" s="255"/>
      <c r="N334" s="256"/>
      <c r="O334" s="256"/>
      <c r="P334" s="256"/>
      <c r="Q334" s="256"/>
      <c r="R334" s="256"/>
      <c r="S334" s="256"/>
      <c r="T334" s="257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58" t="s">
        <v>164</v>
      </c>
      <c r="AU334" s="258" t="s">
        <v>84</v>
      </c>
      <c r="AV334" s="13" t="s">
        <v>86</v>
      </c>
      <c r="AW334" s="13" t="s">
        <v>33</v>
      </c>
      <c r="AX334" s="13" t="s">
        <v>77</v>
      </c>
      <c r="AY334" s="258" t="s">
        <v>155</v>
      </c>
    </row>
    <row r="335" s="14" customFormat="1">
      <c r="A335" s="14"/>
      <c r="B335" s="259"/>
      <c r="C335" s="260"/>
      <c r="D335" s="233" t="s">
        <v>164</v>
      </c>
      <c r="E335" s="261" t="s">
        <v>1</v>
      </c>
      <c r="F335" s="262" t="s">
        <v>243</v>
      </c>
      <c r="G335" s="260"/>
      <c r="H335" s="263">
        <v>55.759999999999998</v>
      </c>
      <c r="I335" s="264"/>
      <c r="J335" s="260"/>
      <c r="K335" s="260"/>
      <c r="L335" s="265"/>
      <c r="M335" s="266"/>
      <c r="N335" s="267"/>
      <c r="O335" s="267"/>
      <c r="P335" s="267"/>
      <c r="Q335" s="267"/>
      <c r="R335" s="267"/>
      <c r="S335" s="267"/>
      <c r="T335" s="268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69" t="s">
        <v>164</v>
      </c>
      <c r="AU335" s="269" t="s">
        <v>84</v>
      </c>
      <c r="AV335" s="14" t="s">
        <v>161</v>
      </c>
      <c r="AW335" s="14" t="s">
        <v>33</v>
      </c>
      <c r="AX335" s="14" t="s">
        <v>84</v>
      </c>
      <c r="AY335" s="269" t="s">
        <v>155</v>
      </c>
    </row>
    <row r="336" s="2" customFormat="1" ht="16.5" customHeight="1">
      <c r="A336" s="37"/>
      <c r="B336" s="38"/>
      <c r="C336" s="220" t="s">
        <v>566</v>
      </c>
      <c r="D336" s="220" t="s">
        <v>156</v>
      </c>
      <c r="E336" s="221" t="s">
        <v>545</v>
      </c>
      <c r="F336" s="222" t="s">
        <v>546</v>
      </c>
      <c r="G336" s="223" t="s">
        <v>209</v>
      </c>
      <c r="H336" s="224">
        <v>18.149999999999999</v>
      </c>
      <c r="I336" s="225"/>
      <c r="J336" s="226">
        <f>ROUND(I336*H336,2)</f>
        <v>0</v>
      </c>
      <c r="K336" s="222" t="s">
        <v>160</v>
      </c>
      <c r="L336" s="43"/>
      <c r="M336" s="227" t="s">
        <v>1</v>
      </c>
      <c r="N336" s="228" t="s">
        <v>44</v>
      </c>
      <c r="O336" s="91"/>
      <c r="P336" s="229">
        <f>O336*H336</f>
        <v>0</v>
      </c>
      <c r="Q336" s="229">
        <v>0</v>
      </c>
      <c r="R336" s="229">
        <f>Q336*H336</f>
        <v>0</v>
      </c>
      <c r="S336" s="229">
        <v>0</v>
      </c>
      <c r="T336" s="230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31" t="s">
        <v>161</v>
      </c>
      <c r="AT336" s="231" t="s">
        <v>156</v>
      </c>
      <c r="AU336" s="231" t="s">
        <v>84</v>
      </c>
      <c r="AY336" s="16" t="s">
        <v>155</v>
      </c>
      <c r="BE336" s="232">
        <f>IF(N336="základní",J336,0)</f>
        <v>0</v>
      </c>
      <c r="BF336" s="232">
        <f>IF(N336="snížená",J336,0)</f>
        <v>0</v>
      </c>
      <c r="BG336" s="232">
        <f>IF(N336="zákl. přenesená",J336,0)</f>
        <v>0</v>
      </c>
      <c r="BH336" s="232">
        <f>IF(N336="sníž. přenesená",J336,0)</f>
        <v>0</v>
      </c>
      <c r="BI336" s="232">
        <f>IF(N336="nulová",J336,0)</f>
        <v>0</v>
      </c>
      <c r="BJ336" s="16" t="s">
        <v>161</v>
      </c>
      <c r="BK336" s="232">
        <f>ROUND(I336*H336,2)</f>
        <v>0</v>
      </c>
      <c r="BL336" s="16" t="s">
        <v>161</v>
      </c>
      <c r="BM336" s="231" t="s">
        <v>724</v>
      </c>
    </row>
    <row r="337" s="2" customFormat="1">
      <c r="A337" s="37"/>
      <c r="B337" s="38"/>
      <c r="C337" s="39"/>
      <c r="D337" s="233" t="s">
        <v>163</v>
      </c>
      <c r="E337" s="39"/>
      <c r="F337" s="234" t="s">
        <v>546</v>
      </c>
      <c r="G337" s="39"/>
      <c r="H337" s="39"/>
      <c r="I337" s="235"/>
      <c r="J337" s="39"/>
      <c r="K337" s="39"/>
      <c r="L337" s="43"/>
      <c r="M337" s="236"/>
      <c r="N337" s="237"/>
      <c r="O337" s="91"/>
      <c r="P337" s="91"/>
      <c r="Q337" s="91"/>
      <c r="R337" s="91"/>
      <c r="S337" s="91"/>
      <c r="T337" s="92"/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T337" s="16" t="s">
        <v>163</v>
      </c>
      <c r="AU337" s="16" t="s">
        <v>84</v>
      </c>
    </row>
    <row r="338" s="13" customFormat="1">
      <c r="A338" s="13"/>
      <c r="B338" s="248"/>
      <c r="C338" s="249"/>
      <c r="D338" s="233" t="s">
        <v>164</v>
      </c>
      <c r="E338" s="250" t="s">
        <v>1</v>
      </c>
      <c r="F338" s="251" t="s">
        <v>725</v>
      </c>
      <c r="G338" s="249"/>
      <c r="H338" s="252">
        <v>18.149999999999999</v>
      </c>
      <c r="I338" s="253"/>
      <c r="J338" s="249"/>
      <c r="K338" s="249"/>
      <c r="L338" s="254"/>
      <c r="M338" s="255"/>
      <c r="N338" s="256"/>
      <c r="O338" s="256"/>
      <c r="P338" s="256"/>
      <c r="Q338" s="256"/>
      <c r="R338" s="256"/>
      <c r="S338" s="256"/>
      <c r="T338" s="257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8" t="s">
        <v>164</v>
      </c>
      <c r="AU338" s="258" t="s">
        <v>84</v>
      </c>
      <c r="AV338" s="13" t="s">
        <v>86</v>
      </c>
      <c r="AW338" s="13" t="s">
        <v>33</v>
      </c>
      <c r="AX338" s="13" t="s">
        <v>77</v>
      </c>
      <c r="AY338" s="258" t="s">
        <v>155</v>
      </c>
    </row>
    <row r="339" s="14" customFormat="1">
      <c r="A339" s="14"/>
      <c r="B339" s="259"/>
      <c r="C339" s="260"/>
      <c r="D339" s="233" t="s">
        <v>164</v>
      </c>
      <c r="E339" s="261" t="s">
        <v>1</v>
      </c>
      <c r="F339" s="262" t="s">
        <v>243</v>
      </c>
      <c r="G339" s="260"/>
      <c r="H339" s="263">
        <v>18.149999999999999</v>
      </c>
      <c r="I339" s="264"/>
      <c r="J339" s="260"/>
      <c r="K339" s="260"/>
      <c r="L339" s="265"/>
      <c r="M339" s="266"/>
      <c r="N339" s="267"/>
      <c r="O339" s="267"/>
      <c r="P339" s="267"/>
      <c r="Q339" s="267"/>
      <c r="R339" s="267"/>
      <c r="S339" s="267"/>
      <c r="T339" s="268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69" t="s">
        <v>164</v>
      </c>
      <c r="AU339" s="269" t="s">
        <v>84</v>
      </c>
      <c r="AV339" s="14" t="s">
        <v>161</v>
      </c>
      <c r="AW339" s="14" t="s">
        <v>33</v>
      </c>
      <c r="AX339" s="14" t="s">
        <v>84</v>
      </c>
      <c r="AY339" s="269" t="s">
        <v>155</v>
      </c>
    </row>
    <row r="340" s="11" customFormat="1" ht="25.92" customHeight="1">
      <c r="A340" s="11"/>
      <c r="B340" s="206"/>
      <c r="C340" s="207"/>
      <c r="D340" s="208" t="s">
        <v>76</v>
      </c>
      <c r="E340" s="209" t="s">
        <v>388</v>
      </c>
      <c r="F340" s="209" t="s">
        <v>389</v>
      </c>
      <c r="G340" s="207"/>
      <c r="H340" s="207"/>
      <c r="I340" s="210"/>
      <c r="J340" s="211">
        <f>BK340</f>
        <v>0</v>
      </c>
      <c r="K340" s="207"/>
      <c r="L340" s="212"/>
      <c r="M340" s="213"/>
      <c r="N340" s="214"/>
      <c r="O340" s="214"/>
      <c r="P340" s="215">
        <f>SUM(P341:P348)</f>
        <v>0</v>
      </c>
      <c r="Q340" s="214"/>
      <c r="R340" s="215">
        <f>SUM(R341:R348)</f>
        <v>0</v>
      </c>
      <c r="S340" s="214"/>
      <c r="T340" s="216">
        <f>SUM(T341:T348)</f>
        <v>0</v>
      </c>
      <c r="U340" s="11"/>
      <c r="V340" s="11"/>
      <c r="W340" s="11"/>
      <c r="X340" s="11"/>
      <c r="Y340" s="11"/>
      <c r="Z340" s="11"/>
      <c r="AA340" s="11"/>
      <c r="AB340" s="11"/>
      <c r="AC340" s="11"/>
      <c r="AD340" s="11"/>
      <c r="AE340" s="11"/>
      <c r="AR340" s="217" t="s">
        <v>84</v>
      </c>
      <c r="AT340" s="218" t="s">
        <v>76</v>
      </c>
      <c r="AU340" s="218" t="s">
        <v>77</v>
      </c>
      <c r="AY340" s="217" t="s">
        <v>155</v>
      </c>
      <c r="BK340" s="219">
        <f>SUM(BK341:BK348)</f>
        <v>0</v>
      </c>
    </row>
    <row r="341" s="2" customFormat="1" ht="16.5" customHeight="1">
      <c r="A341" s="37"/>
      <c r="B341" s="38"/>
      <c r="C341" s="220" t="s">
        <v>567</v>
      </c>
      <c r="D341" s="220" t="s">
        <v>156</v>
      </c>
      <c r="E341" s="221" t="s">
        <v>726</v>
      </c>
      <c r="F341" s="222" t="s">
        <v>727</v>
      </c>
      <c r="G341" s="223" t="s">
        <v>215</v>
      </c>
      <c r="H341" s="224">
        <v>90</v>
      </c>
      <c r="I341" s="225"/>
      <c r="J341" s="226">
        <f>ROUND(I341*H341,2)</f>
        <v>0</v>
      </c>
      <c r="K341" s="222" t="s">
        <v>160</v>
      </c>
      <c r="L341" s="43"/>
      <c r="M341" s="227" t="s">
        <v>1</v>
      </c>
      <c r="N341" s="228" t="s">
        <v>44</v>
      </c>
      <c r="O341" s="91"/>
      <c r="P341" s="229">
        <f>O341*H341</f>
        <v>0</v>
      </c>
      <c r="Q341" s="229">
        <v>0</v>
      </c>
      <c r="R341" s="229">
        <f>Q341*H341</f>
        <v>0</v>
      </c>
      <c r="S341" s="229">
        <v>0</v>
      </c>
      <c r="T341" s="230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31" t="s">
        <v>161</v>
      </c>
      <c r="AT341" s="231" t="s">
        <v>156</v>
      </c>
      <c r="AU341" s="231" t="s">
        <v>84</v>
      </c>
      <c r="AY341" s="16" t="s">
        <v>155</v>
      </c>
      <c r="BE341" s="232">
        <f>IF(N341="základní",J341,0)</f>
        <v>0</v>
      </c>
      <c r="BF341" s="232">
        <f>IF(N341="snížená",J341,0)</f>
        <v>0</v>
      </c>
      <c r="BG341" s="232">
        <f>IF(N341="zákl. přenesená",J341,0)</f>
        <v>0</v>
      </c>
      <c r="BH341" s="232">
        <f>IF(N341="sníž. přenesená",J341,0)</f>
        <v>0</v>
      </c>
      <c r="BI341" s="232">
        <f>IF(N341="nulová",J341,0)</f>
        <v>0</v>
      </c>
      <c r="BJ341" s="16" t="s">
        <v>161</v>
      </c>
      <c r="BK341" s="232">
        <f>ROUND(I341*H341,2)</f>
        <v>0</v>
      </c>
      <c r="BL341" s="16" t="s">
        <v>161</v>
      </c>
      <c r="BM341" s="231" t="s">
        <v>728</v>
      </c>
    </row>
    <row r="342" s="2" customFormat="1">
      <c r="A342" s="37"/>
      <c r="B342" s="38"/>
      <c r="C342" s="39"/>
      <c r="D342" s="233" t="s">
        <v>163</v>
      </c>
      <c r="E342" s="39"/>
      <c r="F342" s="234" t="s">
        <v>727</v>
      </c>
      <c r="G342" s="39"/>
      <c r="H342" s="39"/>
      <c r="I342" s="235"/>
      <c r="J342" s="39"/>
      <c r="K342" s="39"/>
      <c r="L342" s="43"/>
      <c r="M342" s="236"/>
      <c r="N342" s="237"/>
      <c r="O342" s="91"/>
      <c r="P342" s="91"/>
      <c r="Q342" s="91"/>
      <c r="R342" s="91"/>
      <c r="S342" s="91"/>
      <c r="T342" s="92"/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T342" s="16" t="s">
        <v>163</v>
      </c>
      <c r="AU342" s="16" t="s">
        <v>84</v>
      </c>
    </row>
    <row r="343" s="2" customFormat="1" ht="16.5" customHeight="1">
      <c r="A343" s="37"/>
      <c r="B343" s="38"/>
      <c r="C343" s="220" t="s">
        <v>571</v>
      </c>
      <c r="D343" s="220" t="s">
        <v>156</v>
      </c>
      <c r="E343" s="221" t="s">
        <v>563</v>
      </c>
      <c r="F343" s="222" t="s">
        <v>564</v>
      </c>
      <c r="G343" s="223" t="s">
        <v>215</v>
      </c>
      <c r="H343" s="224">
        <v>26</v>
      </c>
      <c r="I343" s="225"/>
      <c r="J343" s="226">
        <f>ROUND(I343*H343,2)</f>
        <v>0</v>
      </c>
      <c r="K343" s="222" t="s">
        <v>160</v>
      </c>
      <c r="L343" s="43"/>
      <c r="M343" s="227" t="s">
        <v>1</v>
      </c>
      <c r="N343" s="228" t="s">
        <v>44</v>
      </c>
      <c r="O343" s="91"/>
      <c r="P343" s="229">
        <f>O343*H343</f>
        <v>0</v>
      </c>
      <c r="Q343" s="229">
        <v>0</v>
      </c>
      <c r="R343" s="229">
        <f>Q343*H343</f>
        <v>0</v>
      </c>
      <c r="S343" s="229">
        <v>0</v>
      </c>
      <c r="T343" s="230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31" t="s">
        <v>161</v>
      </c>
      <c r="AT343" s="231" t="s">
        <v>156</v>
      </c>
      <c r="AU343" s="231" t="s">
        <v>84</v>
      </c>
      <c r="AY343" s="16" t="s">
        <v>155</v>
      </c>
      <c r="BE343" s="232">
        <f>IF(N343="základní",J343,0)</f>
        <v>0</v>
      </c>
      <c r="BF343" s="232">
        <f>IF(N343="snížená",J343,0)</f>
        <v>0</v>
      </c>
      <c r="BG343" s="232">
        <f>IF(N343="zákl. přenesená",J343,0)</f>
        <v>0</v>
      </c>
      <c r="BH343" s="232">
        <f>IF(N343="sníž. přenesená",J343,0)</f>
        <v>0</v>
      </c>
      <c r="BI343" s="232">
        <f>IF(N343="nulová",J343,0)</f>
        <v>0</v>
      </c>
      <c r="BJ343" s="16" t="s">
        <v>161</v>
      </c>
      <c r="BK343" s="232">
        <f>ROUND(I343*H343,2)</f>
        <v>0</v>
      </c>
      <c r="BL343" s="16" t="s">
        <v>161</v>
      </c>
      <c r="BM343" s="231" t="s">
        <v>729</v>
      </c>
    </row>
    <row r="344" s="2" customFormat="1">
      <c r="A344" s="37"/>
      <c r="B344" s="38"/>
      <c r="C344" s="39"/>
      <c r="D344" s="233" t="s">
        <v>163</v>
      </c>
      <c r="E344" s="39"/>
      <c r="F344" s="234" t="s">
        <v>564</v>
      </c>
      <c r="G344" s="39"/>
      <c r="H344" s="39"/>
      <c r="I344" s="235"/>
      <c r="J344" s="39"/>
      <c r="K344" s="39"/>
      <c r="L344" s="43"/>
      <c r="M344" s="236"/>
      <c r="N344" s="237"/>
      <c r="O344" s="91"/>
      <c r="P344" s="91"/>
      <c r="Q344" s="91"/>
      <c r="R344" s="91"/>
      <c r="S344" s="91"/>
      <c r="T344" s="92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T344" s="16" t="s">
        <v>163</v>
      </c>
      <c r="AU344" s="16" t="s">
        <v>84</v>
      </c>
    </row>
    <row r="345" s="2" customFormat="1" ht="24.15" customHeight="1">
      <c r="A345" s="37"/>
      <c r="B345" s="38"/>
      <c r="C345" s="220" t="s">
        <v>730</v>
      </c>
      <c r="D345" s="220" t="s">
        <v>156</v>
      </c>
      <c r="E345" s="221" t="s">
        <v>394</v>
      </c>
      <c r="F345" s="222" t="s">
        <v>395</v>
      </c>
      <c r="G345" s="223" t="s">
        <v>215</v>
      </c>
      <c r="H345" s="224">
        <v>4</v>
      </c>
      <c r="I345" s="225"/>
      <c r="J345" s="226">
        <f>ROUND(I345*H345,2)</f>
        <v>0</v>
      </c>
      <c r="K345" s="222" t="s">
        <v>1</v>
      </c>
      <c r="L345" s="43"/>
      <c r="M345" s="227" t="s">
        <v>1</v>
      </c>
      <c r="N345" s="228" t="s">
        <v>44</v>
      </c>
      <c r="O345" s="91"/>
      <c r="P345" s="229">
        <f>O345*H345</f>
        <v>0</v>
      </c>
      <c r="Q345" s="229">
        <v>0</v>
      </c>
      <c r="R345" s="229">
        <f>Q345*H345</f>
        <v>0</v>
      </c>
      <c r="S345" s="229">
        <v>0</v>
      </c>
      <c r="T345" s="230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31" t="s">
        <v>161</v>
      </c>
      <c r="AT345" s="231" t="s">
        <v>156</v>
      </c>
      <c r="AU345" s="231" t="s">
        <v>84</v>
      </c>
      <c r="AY345" s="16" t="s">
        <v>155</v>
      </c>
      <c r="BE345" s="232">
        <f>IF(N345="základní",J345,0)</f>
        <v>0</v>
      </c>
      <c r="BF345" s="232">
        <f>IF(N345="snížená",J345,0)</f>
        <v>0</v>
      </c>
      <c r="BG345" s="232">
        <f>IF(N345="zákl. přenesená",J345,0)</f>
        <v>0</v>
      </c>
      <c r="BH345" s="232">
        <f>IF(N345="sníž. přenesená",J345,0)</f>
        <v>0</v>
      </c>
      <c r="BI345" s="232">
        <f>IF(N345="nulová",J345,0)</f>
        <v>0</v>
      </c>
      <c r="BJ345" s="16" t="s">
        <v>161</v>
      </c>
      <c r="BK345" s="232">
        <f>ROUND(I345*H345,2)</f>
        <v>0</v>
      </c>
      <c r="BL345" s="16" t="s">
        <v>161</v>
      </c>
      <c r="BM345" s="231" t="s">
        <v>648</v>
      </c>
    </row>
    <row r="346" s="2" customFormat="1">
      <c r="A346" s="37"/>
      <c r="B346" s="38"/>
      <c r="C346" s="39"/>
      <c r="D346" s="233" t="s">
        <v>163</v>
      </c>
      <c r="E346" s="39"/>
      <c r="F346" s="234" t="s">
        <v>395</v>
      </c>
      <c r="G346" s="39"/>
      <c r="H346" s="39"/>
      <c r="I346" s="235"/>
      <c r="J346" s="39"/>
      <c r="K346" s="39"/>
      <c r="L346" s="43"/>
      <c r="M346" s="236"/>
      <c r="N346" s="237"/>
      <c r="O346" s="91"/>
      <c r="P346" s="91"/>
      <c r="Q346" s="91"/>
      <c r="R346" s="91"/>
      <c r="S346" s="91"/>
      <c r="T346" s="92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T346" s="16" t="s">
        <v>163</v>
      </c>
      <c r="AU346" s="16" t="s">
        <v>84</v>
      </c>
    </row>
    <row r="347" s="2" customFormat="1" ht="24.15" customHeight="1">
      <c r="A347" s="37"/>
      <c r="B347" s="38"/>
      <c r="C347" s="220" t="s">
        <v>731</v>
      </c>
      <c r="D347" s="220" t="s">
        <v>156</v>
      </c>
      <c r="E347" s="221" t="s">
        <v>568</v>
      </c>
      <c r="F347" s="222" t="s">
        <v>569</v>
      </c>
      <c r="G347" s="223" t="s">
        <v>215</v>
      </c>
      <c r="H347" s="224">
        <v>2</v>
      </c>
      <c r="I347" s="225"/>
      <c r="J347" s="226">
        <f>ROUND(I347*H347,2)</f>
        <v>0</v>
      </c>
      <c r="K347" s="222" t="s">
        <v>1</v>
      </c>
      <c r="L347" s="43"/>
      <c r="M347" s="227" t="s">
        <v>1</v>
      </c>
      <c r="N347" s="228" t="s">
        <v>44</v>
      </c>
      <c r="O347" s="91"/>
      <c r="P347" s="229">
        <f>O347*H347</f>
        <v>0</v>
      </c>
      <c r="Q347" s="229">
        <v>0</v>
      </c>
      <c r="R347" s="229">
        <f>Q347*H347</f>
        <v>0</v>
      </c>
      <c r="S347" s="229">
        <v>0</v>
      </c>
      <c r="T347" s="230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31" t="s">
        <v>161</v>
      </c>
      <c r="AT347" s="231" t="s">
        <v>156</v>
      </c>
      <c r="AU347" s="231" t="s">
        <v>84</v>
      </c>
      <c r="AY347" s="16" t="s">
        <v>155</v>
      </c>
      <c r="BE347" s="232">
        <f>IF(N347="základní",J347,0)</f>
        <v>0</v>
      </c>
      <c r="BF347" s="232">
        <f>IF(N347="snížená",J347,0)</f>
        <v>0</v>
      </c>
      <c r="BG347" s="232">
        <f>IF(N347="zákl. přenesená",J347,0)</f>
        <v>0</v>
      </c>
      <c r="BH347" s="232">
        <f>IF(N347="sníž. přenesená",J347,0)</f>
        <v>0</v>
      </c>
      <c r="BI347" s="232">
        <f>IF(N347="nulová",J347,0)</f>
        <v>0</v>
      </c>
      <c r="BJ347" s="16" t="s">
        <v>161</v>
      </c>
      <c r="BK347" s="232">
        <f>ROUND(I347*H347,2)</f>
        <v>0</v>
      </c>
      <c r="BL347" s="16" t="s">
        <v>161</v>
      </c>
      <c r="BM347" s="231" t="s">
        <v>732</v>
      </c>
    </row>
    <row r="348" s="2" customFormat="1">
      <c r="A348" s="37"/>
      <c r="B348" s="38"/>
      <c r="C348" s="39"/>
      <c r="D348" s="233" t="s">
        <v>163</v>
      </c>
      <c r="E348" s="39"/>
      <c r="F348" s="234" t="s">
        <v>569</v>
      </c>
      <c r="G348" s="39"/>
      <c r="H348" s="39"/>
      <c r="I348" s="235"/>
      <c r="J348" s="39"/>
      <c r="K348" s="39"/>
      <c r="L348" s="43"/>
      <c r="M348" s="236"/>
      <c r="N348" s="237"/>
      <c r="O348" s="91"/>
      <c r="P348" s="91"/>
      <c r="Q348" s="91"/>
      <c r="R348" s="91"/>
      <c r="S348" s="91"/>
      <c r="T348" s="92"/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T348" s="16" t="s">
        <v>163</v>
      </c>
      <c r="AU348" s="16" t="s">
        <v>84</v>
      </c>
    </row>
    <row r="349" s="11" customFormat="1" ht="25.92" customHeight="1">
      <c r="A349" s="11"/>
      <c r="B349" s="206"/>
      <c r="C349" s="207"/>
      <c r="D349" s="208" t="s">
        <v>76</v>
      </c>
      <c r="E349" s="209" t="s">
        <v>397</v>
      </c>
      <c r="F349" s="209" t="s">
        <v>398</v>
      </c>
      <c r="G349" s="207"/>
      <c r="H349" s="207"/>
      <c r="I349" s="210"/>
      <c r="J349" s="211">
        <f>BK349</f>
        <v>0</v>
      </c>
      <c r="K349" s="207"/>
      <c r="L349" s="212"/>
      <c r="M349" s="213"/>
      <c r="N349" s="214"/>
      <c r="O349" s="214"/>
      <c r="P349" s="215">
        <f>SUM(P350:P352)</f>
        <v>0</v>
      </c>
      <c r="Q349" s="214"/>
      <c r="R349" s="215">
        <f>SUM(R350:R352)</f>
        <v>0</v>
      </c>
      <c r="S349" s="214"/>
      <c r="T349" s="216">
        <f>SUM(T350:T352)</f>
        <v>0</v>
      </c>
      <c r="U349" s="11"/>
      <c r="V349" s="11"/>
      <c r="W349" s="11"/>
      <c r="X349" s="11"/>
      <c r="Y349" s="11"/>
      <c r="Z349" s="11"/>
      <c r="AA349" s="11"/>
      <c r="AB349" s="11"/>
      <c r="AC349" s="11"/>
      <c r="AD349" s="11"/>
      <c r="AE349" s="11"/>
      <c r="AR349" s="217" t="s">
        <v>84</v>
      </c>
      <c r="AT349" s="218" t="s">
        <v>76</v>
      </c>
      <c r="AU349" s="218" t="s">
        <v>77</v>
      </c>
      <c r="AY349" s="217" t="s">
        <v>155</v>
      </c>
      <c r="BK349" s="219">
        <f>SUM(BK350:BK352)</f>
        <v>0</v>
      </c>
    </row>
    <row r="350" s="2" customFormat="1" ht="16.5" customHeight="1">
      <c r="A350" s="37"/>
      <c r="B350" s="38"/>
      <c r="C350" s="220" t="s">
        <v>733</v>
      </c>
      <c r="D350" s="220" t="s">
        <v>156</v>
      </c>
      <c r="E350" s="221" t="s">
        <v>400</v>
      </c>
      <c r="F350" s="222" t="s">
        <v>401</v>
      </c>
      <c r="G350" s="223" t="s">
        <v>209</v>
      </c>
      <c r="H350" s="224">
        <v>453.10599999999999</v>
      </c>
      <c r="I350" s="225"/>
      <c r="J350" s="226">
        <f>ROUND(I350*H350,2)</f>
        <v>0</v>
      </c>
      <c r="K350" s="222" t="s">
        <v>160</v>
      </c>
      <c r="L350" s="43"/>
      <c r="M350" s="227" t="s">
        <v>1</v>
      </c>
      <c r="N350" s="228" t="s">
        <v>44</v>
      </c>
      <c r="O350" s="91"/>
      <c r="P350" s="229">
        <f>O350*H350</f>
        <v>0</v>
      </c>
      <c r="Q350" s="229">
        <v>0</v>
      </c>
      <c r="R350" s="229">
        <f>Q350*H350</f>
        <v>0</v>
      </c>
      <c r="S350" s="229">
        <v>0</v>
      </c>
      <c r="T350" s="230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31" t="s">
        <v>161</v>
      </c>
      <c r="AT350" s="231" t="s">
        <v>156</v>
      </c>
      <c r="AU350" s="231" t="s">
        <v>84</v>
      </c>
      <c r="AY350" s="16" t="s">
        <v>155</v>
      </c>
      <c r="BE350" s="232">
        <f>IF(N350="základní",J350,0)</f>
        <v>0</v>
      </c>
      <c r="BF350" s="232">
        <f>IF(N350="snížená",J350,0)</f>
        <v>0</v>
      </c>
      <c r="BG350" s="232">
        <f>IF(N350="zákl. přenesená",J350,0)</f>
        <v>0</v>
      </c>
      <c r="BH350" s="232">
        <f>IF(N350="sníž. přenesená",J350,0)</f>
        <v>0</v>
      </c>
      <c r="BI350" s="232">
        <f>IF(N350="nulová",J350,0)</f>
        <v>0</v>
      </c>
      <c r="BJ350" s="16" t="s">
        <v>161</v>
      </c>
      <c r="BK350" s="232">
        <f>ROUND(I350*H350,2)</f>
        <v>0</v>
      </c>
      <c r="BL350" s="16" t="s">
        <v>161</v>
      </c>
      <c r="BM350" s="231" t="s">
        <v>652</v>
      </c>
    </row>
    <row r="351" s="2" customFormat="1">
      <c r="A351" s="37"/>
      <c r="B351" s="38"/>
      <c r="C351" s="39"/>
      <c r="D351" s="233" t="s">
        <v>163</v>
      </c>
      <c r="E351" s="39"/>
      <c r="F351" s="234" t="s">
        <v>401</v>
      </c>
      <c r="G351" s="39"/>
      <c r="H351" s="39"/>
      <c r="I351" s="235"/>
      <c r="J351" s="39"/>
      <c r="K351" s="39"/>
      <c r="L351" s="43"/>
      <c r="M351" s="236"/>
      <c r="N351" s="237"/>
      <c r="O351" s="91"/>
      <c r="P351" s="91"/>
      <c r="Q351" s="91"/>
      <c r="R351" s="91"/>
      <c r="S351" s="91"/>
      <c r="T351" s="92"/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T351" s="16" t="s">
        <v>163</v>
      </c>
      <c r="AU351" s="16" t="s">
        <v>84</v>
      </c>
    </row>
    <row r="352" s="13" customFormat="1">
      <c r="A352" s="13"/>
      <c r="B352" s="248"/>
      <c r="C352" s="249"/>
      <c r="D352" s="233" t="s">
        <v>164</v>
      </c>
      <c r="E352" s="250" t="s">
        <v>1</v>
      </c>
      <c r="F352" s="251" t="s">
        <v>734</v>
      </c>
      <c r="G352" s="249"/>
      <c r="H352" s="252">
        <v>453.10599999999999</v>
      </c>
      <c r="I352" s="253"/>
      <c r="J352" s="249"/>
      <c r="K352" s="249"/>
      <c r="L352" s="254"/>
      <c r="M352" s="273"/>
      <c r="N352" s="274"/>
      <c r="O352" s="274"/>
      <c r="P352" s="274"/>
      <c r="Q352" s="274"/>
      <c r="R352" s="274"/>
      <c r="S352" s="274"/>
      <c r="T352" s="275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58" t="s">
        <v>164</v>
      </c>
      <c r="AU352" s="258" t="s">
        <v>84</v>
      </c>
      <c r="AV352" s="13" t="s">
        <v>86</v>
      </c>
      <c r="AW352" s="13" t="s">
        <v>33</v>
      </c>
      <c r="AX352" s="13" t="s">
        <v>84</v>
      </c>
      <c r="AY352" s="258" t="s">
        <v>155</v>
      </c>
    </row>
    <row r="353" s="2" customFormat="1" ht="6.96" customHeight="1">
      <c r="A353" s="37"/>
      <c r="B353" s="66"/>
      <c r="C353" s="67"/>
      <c r="D353" s="67"/>
      <c r="E353" s="67"/>
      <c r="F353" s="67"/>
      <c r="G353" s="67"/>
      <c r="H353" s="67"/>
      <c r="I353" s="67"/>
      <c r="J353" s="67"/>
      <c r="K353" s="67"/>
      <c r="L353" s="43"/>
      <c r="M353" s="37"/>
      <c r="O353" s="37"/>
      <c r="P353" s="37"/>
      <c r="Q353" s="37"/>
      <c r="R353" s="37"/>
      <c r="S353" s="37"/>
      <c r="T353" s="37"/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</row>
  </sheetData>
  <sheetProtection sheet="1" autoFilter="0" formatColumns="0" formatRows="0" objects="1" scenarios="1" spinCount="100000" saltValue="fjzIjLdKL7UP+kedAeVE7yEz2vO4Ew1RUW/h8upVven0jY/TluM6WWnD4ZxfZiX3+cR1VT1aA2FsjKzqXxsWWw==" hashValue="COgtYlDloswBy5UrkfySE9+WjK6/uYw6c/lW82xIGh9wNdiLCVjm+PCBcfSK5fyTXdcGMx7VDyHjQfL4BsXyQQ==" algorithmName="SHA-512" password="CC35"/>
  <autoFilter ref="C131:K352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8:H118"/>
    <mergeCell ref="E122:H122"/>
    <mergeCell ref="E120:H120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110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19"/>
      <c r="AT3" s="16" t="s">
        <v>86</v>
      </c>
    </row>
    <row r="4" s="1" customFormat="1" ht="24.96" customHeight="1">
      <c r="B4" s="19"/>
      <c r="D4" s="149" t="s">
        <v>123</v>
      </c>
      <c r="L4" s="19"/>
      <c r="M4" s="15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51" t="s">
        <v>16</v>
      </c>
      <c r="L6" s="19"/>
    </row>
    <row r="7" s="1" customFormat="1" ht="16.5" customHeight="1">
      <c r="B7" s="19"/>
      <c r="E7" s="152" t="str">
        <f>'Rekapitulace stavby'!K6</f>
        <v>Revitalizace náměstí Míru v Tišnově, etapa 1</v>
      </c>
      <c r="F7" s="151"/>
      <c r="G7" s="151"/>
      <c r="H7" s="151"/>
      <c r="L7" s="19"/>
    </row>
    <row r="8">
      <c r="B8" s="19"/>
      <c r="D8" s="151" t="s">
        <v>124</v>
      </c>
      <c r="L8" s="19"/>
    </row>
    <row r="9" s="1" customFormat="1" ht="23.25" customHeight="1">
      <c r="B9" s="19"/>
      <c r="E9" s="152" t="s">
        <v>125</v>
      </c>
      <c r="F9" s="1"/>
      <c r="G9" s="1"/>
      <c r="H9" s="1"/>
      <c r="L9" s="19"/>
    </row>
    <row r="10" s="1" customFormat="1" ht="12" customHeight="1">
      <c r="B10" s="19"/>
      <c r="D10" s="151" t="s">
        <v>126</v>
      </c>
      <c r="L10" s="19"/>
    </row>
    <row r="11" s="2" customFormat="1" ht="16.5" customHeight="1">
      <c r="A11" s="37"/>
      <c r="B11" s="43"/>
      <c r="C11" s="37"/>
      <c r="D11" s="37"/>
      <c r="E11" s="153" t="s">
        <v>735</v>
      </c>
      <c r="F11" s="37"/>
      <c r="G11" s="37"/>
      <c r="H11" s="37"/>
      <c r="I11" s="37"/>
      <c r="J11" s="37"/>
      <c r="K11" s="37"/>
      <c r="L11" s="6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51" t="s">
        <v>128</v>
      </c>
      <c r="E12" s="37"/>
      <c r="F12" s="37"/>
      <c r="G12" s="37"/>
      <c r="H12" s="37"/>
      <c r="I12" s="37"/>
      <c r="J12" s="37"/>
      <c r="K12" s="37"/>
      <c r="L12" s="6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6.5" customHeight="1">
      <c r="A13" s="37"/>
      <c r="B13" s="43"/>
      <c r="C13" s="37"/>
      <c r="D13" s="37"/>
      <c r="E13" s="154" t="s">
        <v>736</v>
      </c>
      <c r="F13" s="37"/>
      <c r="G13" s="37"/>
      <c r="H13" s="37"/>
      <c r="I13" s="37"/>
      <c r="J13" s="37"/>
      <c r="K13" s="37"/>
      <c r="L13" s="6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51" t="s">
        <v>18</v>
      </c>
      <c r="E15" s="37"/>
      <c r="F15" s="141" t="s">
        <v>1</v>
      </c>
      <c r="G15" s="37"/>
      <c r="H15" s="37"/>
      <c r="I15" s="151" t="s">
        <v>19</v>
      </c>
      <c r="J15" s="141" t="s">
        <v>1</v>
      </c>
      <c r="K15" s="37"/>
      <c r="L15" s="6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51" t="s">
        <v>20</v>
      </c>
      <c r="E16" s="37"/>
      <c r="F16" s="141" t="s">
        <v>21</v>
      </c>
      <c r="G16" s="37"/>
      <c r="H16" s="37"/>
      <c r="I16" s="151" t="s">
        <v>22</v>
      </c>
      <c r="J16" s="155" t="str">
        <f>'Rekapitulace stavby'!AN8</f>
        <v>2. 5. 2024</v>
      </c>
      <c r="K16" s="37"/>
      <c r="L16" s="6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51" t="s">
        <v>24</v>
      </c>
      <c r="E18" s="37"/>
      <c r="F18" s="37"/>
      <c r="G18" s="37"/>
      <c r="H18" s="37"/>
      <c r="I18" s="151" t="s">
        <v>25</v>
      </c>
      <c r="J18" s="141" t="s">
        <v>1</v>
      </c>
      <c r="K18" s="37"/>
      <c r="L18" s="6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41" t="s">
        <v>26</v>
      </c>
      <c r="F19" s="37"/>
      <c r="G19" s="37"/>
      <c r="H19" s="37"/>
      <c r="I19" s="151" t="s">
        <v>27</v>
      </c>
      <c r="J19" s="141" t="s">
        <v>1</v>
      </c>
      <c r="K19" s="37"/>
      <c r="L19" s="6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51" t="s">
        <v>28</v>
      </c>
      <c r="E21" s="37"/>
      <c r="F21" s="37"/>
      <c r="G21" s="37"/>
      <c r="H21" s="37"/>
      <c r="I21" s="151" t="s">
        <v>25</v>
      </c>
      <c r="J21" s="32" t="str">
        <f>'Rekapitulace stavby'!AN13</f>
        <v>Vyplň údaj</v>
      </c>
      <c r="K21" s="37"/>
      <c r="L21" s="6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41"/>
      <c r="G22" s="141"/>
      <c r="H22" s="141"/>
      <c r="I22" s="151" t="s">
        <v>27</v>
      </c>
      <c r="J22" s="32" t="str">
        <f>'Rekapitulace stavby'!AN14</f>
        <v>Vyplň údaj</v>
      </c>
      <c r="K22" s="37"/>
      <c r="L22" s="6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51" t="s">
        <v>30</v>
      </c>
      <c r="E24" s="37"/>
      <c r="F24" s="37"/>
      <c r="G24" s="37"/>
      <c r="H24" s="37"/>
      <c r="I24" s="151" t="s">
        <v>25</v>
      </c>
      <c r="J24" s="141" t="s">
        <v>31</v>
      </c>
      <c r="K24" s="37"/>
      <c r="L24" s="6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8" customHeight="1">
      <c r="A25" s="37"/>
      <c r="B25" s="43"/>
      <c r="C25" s="37"/>
      <c r="D25" s="37"/>
      <c r="E25" s="141" t="s">
        <v>32</v>
      </c>
      <c r="F25" s="37"/>
      <c r="G25" s="37"/>
      <c r="H25" s="37"/>
      <c r="I25" s="151" t="s">
        <v>27</v>
      </c>
      <c r="J25" s="141" t="s">
        <v>1</v>
      </c>
      <c r="K25" s="37"/>
      <c r="L25" s="6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12" customHeight="1">
      <c r="A27" s="37"/>
      <c r="B27" s="43"/>
      <c r="C27" s="37"/>
      <c r="D27" s="151" t="s">
        <v>34</v>
      </c>
      <c r="E27" s="37"/>
      <c r="F27" s="37"/>
      <c r="G27" s="37"/>
      <c r="H27" s="37"/>
      <c r="I27" s="151" t="s">
        <v>25</v>
      </c>
      <c r="J27" s="141" t="s">
        <v>1</v>
      </c>
      <c r="K27" s="37"/>
      <c r="L27" s="6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8" customHeight="1">
      <c r="A28" s="37"/>
      <c r="B28" s="43"/>
      <c r="C28" s="37"/>
      <c r="D28" s="37"/>
      <c r="E28" s="141" t="s">
        <v>35</v>
      </c>
      <c r="F28" s="37"/>
      <c r="G28" s="37"/>
      <c r="H28" s="37"/>
      <c r="I28" s="151" t="s">
        <v>27</v>
      </c>
      <c r="J28" s="141" t="s">
        <v>1</v>
      </c>
      <c r="K28" s="37"/>
      <c r="L28" s="6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37"/>
      <c r="J29" s="37"/>
      <c r="K29" s="37"/>
      <c r="L29" s="6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2" customHeight="1">
      <c r="A30" s="37"/>
      <c r="B30" s="43"/>
      <c r="C30" s="37"/>
      <c r="D30" s="151" t="s">
        <v>36</v>
      </c>
      <c r="E30" s="37"/>
      <c r="F30" s="37"/>
      <c r="G30" s="37"/>
      <c r="H30" s="37"/>
      <c r="I30" s="37"/>
      <c r="J30" s="37"/>
      <c r="K30" s="37"/>
      <c r="L30" s="6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8" customFormat="1" ht="16.5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37"/>
      <c r="J32" s="37"/>
      <c r="K32" s="37"/>
      <c r="L32" s="6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60"/>
      <c r="E33" s="160"/>
      <c r="F33" s="160"/>
      <c r="G33" s="160"/>
      <c r="H33" s="160"/>
      <c r="I33" s="160"/>
      <c r="J33" s="160"/>
      <c r="K33" s="160"/>
      <c r="L33" s="6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25.44" customHeight="1">
      <c r="A34" s="37"/>
      <c r="B34" s="43"/>
      <c r="C34" s="37"/>
      <c r="D34" s="161" t="s">
        <v>37</v>
      </c>
      <c r="E34" s="37"/>
      <c r="F34" s="37"/>
      <c r="G34" s="37"/>
      <c r="H34" s="37"/>
      <c r="I34" s="37"/>
      <c r="J34" s="162">
        <f>ROUND(J129, 2)</f>
        <v>0</v>
      </c>
      <c r="K34" s="37"/>
      <c r="L34" s="6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6.96" customHeight="1">
      <c r="A35" s="37"/>
      <c r="B35" s="43"/>
      <c r="C35" s="37"/>
      <c r="D35" s="160"/>
      <c r="E35" s="160"/>
      <c r="F35" s="160"/>
      <c r="G35" s="160"/>
      <c r="H35" s="160"/>
      <c r="I35" s="160"/>
      <c r="J35" s="160"/>
      <c r="K35" s="160"/>
      <c r="L35" s="6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37"/>
      <c r="F36" s="163" t="s">
        <v>39</v>
      </c>
      <c r="G36" s="37"/>
      <c r="H36" s="37"/>
      <c r="I36" s="163" t="s">
        <v>38</v>
      </c>
      <c r="J36" s="163" t="s">
        <v>40</v>
      </c>
      <c r="K36" s="37"/>
      <c r="L36" s="6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53" t="s">
        <v>41</v>
      </c>
      <c r="E37" s="151" t="s">
        <v>42</v>
      </c>
      <c r="F37" s="164">
        <f>ROUND((SUM(BE129:BE300)),  2)</f>
        <v>0</v>
      </c>
      <c r="G37" s="37"/>
      <c r="H37" s="37"/>
      <c r="I37" s="165">
        <v>0.20999999999999999</v>
      </c>
      <c r="J37" s="164">
        <f>ROUND(((SUM(BE129:BE300))*I37),  2)</f>
        <v>0</v>
      </c>
      <c r="K37" s="37"/>
      <c r="L37" s="6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51" t="s">
        <v>43</v>
      </c>
      <c r="F38" s="164">
        <f>ROUND((SUM(BF129:BF300)),  2)</f>
        <v>0</v>
      </c>
      <c r="G38" s="37"/>
      <c r="H38" s="37"/>
      <c r="I38" s="165">
        <v>0.12</v>
      </c>
      <c r="J38" s="164">
        <f>ROUND(((SUM(BF129:BF300))*I38),  2)</f>
        <v>0</v>
      </c>
      <c r="K38" s="37"/>
      <c r="L38" s="6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14.4" customHeight="1">
      <c r="A39" s="37"/>
      <c r="B39" s="43"/>
      <c r="C39" s="37"/>
      <c r="D39" s="151" t="s">
        <v>41</v>
      </c>
      <c r="E39" s="151" t="s">
        <v>44</v>
      </c>
      <c r="F39" s="164">
        <f>ROUND((SUM(BG129:BG300)),  2)</f>
        <v>0</v>
      </c>
      <c r="G39" s="37"/>
      <c r="H39" s="37"/>
      <c r="I39" s="165">
        <v>0.20999999999999999</v>
      </c>
      <c r="J39" s="164">
        <f>0</f>
        <v>0</v>
      </c>
      <c r="K39" s="37"/>
      <c r="L39" s="6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151" t="s">
        <v>45</v>
      </c>
      <c r="F40" s="164">
        <f>ROUND((SUM(BH129:BH300)),  2)</f>
        <v>0</v>
      </c>
      <c r="G40" s="37"/>
      <c r="H40" s="37"/>
      <c r="I40" s="165">
        <v>0.12</v>
      </c>
      <c r="J40" s="164">
        <f>0</f>
        <v>0</v>
      </c>
      <c r="K40" s="37"/>
      <c r="L40" s="6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51" t="s">
        <v>46</v>
      </c>
      <c r="F41" s="164">
        <f>ROUND((SUM(BI129:BI300)),  2)</f>
        <v>0</v>
      </c>
      <c r="G41" s="37"/>
      <c r="H41" s="37"/>
      <c r="I41" s="165">
        <v>0</v>
      </c>
      <c r="J41" s="164">
        <f>0</f>
        <v>0</v>
      </c>
      <c r="K41" s="37"/>
      <c r="L41" s="6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2" customFormat="1" ht="25.44" customHeight="1">
      <c r="A43" s="37"/>
      <c r="B43" s="43"/>
      <c r="C43" s="166"/>
      <c r="D43" s="167" t="s">
        <v>47</v>
      </c>
      <c r="E43" s="168"/>
      <c r="F43" s="168"/>
      <c r="G43" s="169" t="s">
        <v>48</v>
      </c>
      <c r="H43" s="170" t="s">
        <v>49</v>
      </c>
      <c r="I43" s="168"/>
      <c r="J43" s="171">
        <f>SUM(J34:J41)</f>
        <v>0</v>
      </c>
      <c r="K43" s="172"/>
      <c r="L43" s="63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s="2" customFormat="1" ht="14.4" customHeight="1">
      <c r="A44" s="37"/>
      <c r="B44" s="43"/>
      <c r="C44" s="37"/>
      <c r="D44" s="37"/>
      <c r="E44" s="37"/>
      <c r="F44" s="37"/>
      <c r="G44" s="37"/>
      <c r="H44" s="37"/>
      <c r="I44" s="37"/>
      <c r="J44" s="37"/>
      <c r="K44" s="37"/>
      <c r="L44" s="6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3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3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130</v>
      </c>
      <c r="D82" s="39"/>
      <c r="E82" s="39"/>
      <c r="F82" s="39"/>
      <c r="G82" s="39"/>
      <c r="H82" s="39"/>
      <c r="I82" s="39"/>
      <c r="J82" s="39"/>
      <c r="K82" s="39"/>
      <c r="L82" s="6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4" t="str">
        <f>E7</f>
        <v>Revitalizace náměstí Míru v Tišnově, etapa 1</v>
      </c>
      <c r="F85" s="31"/>
      <c r="G85" s="31"/>
      <c r="H85" s="31"/>
      <c r="I85" s="39"/>
      <c r="J85" s="39"/>
      <c r="K85" s="39"/>
      <c r="L85" s="6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124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1" customFormat="1" ht="23.25" customHeight="1">
      <c r="B87" s="20"/>
      <c r="C87" s="21"/>
      <c r="D87" s="21"/>
      <c r="E87" s="184" t="s">
        <v>125</v>
      </c>
      <c r="F87" s="21"/>
      <c r="G87" s="21"/>
      <c r="H87" s="21"/>
      <c r="I87" s="21"/>
      <c r="J87" s="21"/>
      <c r="K87" s="21"/>
      <c r="L87" s="19"/>
    </row>
    <row r="88" s="1" customFormat="1" ht="12" customHeight="1">
      <c r="B88" s="20"/>
      <c r="C88" s="31" t="s">
        <v>126</v>
      </c>
      <c r="D88" s="21"/>
      <c r="E88" s="21"/>
      <c r="F88" s="21"/>
      <c r="G88" s="21"/>
      <c r="H88" s="21"/>
      <c r="I88" s="21"/>
      <c r="J88" s="21"/>
      <c r="K88" s="21"/>
      <c r="L88" s="19"/>
    </row>
    <row r="89" s="2" customFormat="1" ht="16.5" customHeight="1">
      <c r="A89" s="37"/>
      <c r="B89" s="38"/>
      <c r="C89" s="39"/>
      <c r="D89" s="39"/>
      <c r="E89" s="51" t="s">
        <v>735</v>
      </c>
      <c r="F89" s="39"/>
      <c r="G89" s="39"/>
      <c r="H89" s="39"/>
      <c r="I89" s="39"/>
      <c r="J89" s="39"/>
      <c r="K89" s="39"/>
      <c r="L89" s="6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2" customHeight="1">
      <c r="A90" s="37"/>
      <c r="B90" s="38"/>
      <c r="C90" s="31" t="s">
        <v>128</v>
      </c>
      <c r="D90" s="39"/>
      <c r="E90" s="39"/>
      <c r="F90" s="39"/>
      <c r="G90" s="39"/>
      <c r="H90" s="39"/>
      <c r="I90" s="39"/>
      <c r="J90" s="39"/>
      <c r="K90" s="39"/>
      <c r="L90" s="63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6.5" customHeight="1">
      <c r="A91" s="37"/>
      <c r="B91" s="38"/>
      <c r="C91" s="39"/>
      <c r="D91" s="39"/>
      <c r="E91" s="76" t="str">
        <f>E13</f>
        <v>52A - SO 09A - Jednotná kanalizace</v>
      </c>
      <c r="F91" s="39"/>
      <c r="G91" s="39"/>
      <c r="H91" s="39"/>
      <c r="I91" s="39"/>
      <c r="J91" s="39"/>
      <c r="K91" s="39"/>
      <c r="L91" s="63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3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2" customHeight="1">
      <c r="A93" s="37"/>
      <c r="B93" s="38"/>
      <c r="C93" s="31" t="s">
        <v>20</v>
      </c>
      <c r="D93" s="39"/>
      <c r="E93" s="39"/>
      <c r="F93" s="26" t="str">
        <f>F16</f>
        <v>Tišnov</v>
      </c>
      <c r="G93" s="39"/>
      <c r="H93" s="39"/>
      <c r="I93" s="31" t="s">
        <v>22</v>
      </c>
      <c r="J93" s="79" t="str">
        <f>IF(J16="","",J16)</f>
        <v>2. 5. 2024</v>
      </c>
      <c r="K93" s="39"/>
      <c r="L93" s="63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6.96" customHeight="1">
      <c r="A94" s="37"/>
      <c r="B94" s="38"/>
      <c r="C94" s="39"/>
      <c r="D94" s="39"/>
      <c r="E94" s="39"/>
      <c r="F94" s="39"/>
      <c r="G94" s="39"/>
      <c r="H94" s="39"/>
      <c r="I94" s="39"/>
      <c r="J94" s="39"/>
      <c r="K94" s="39"/>
      <c r="L94" s="63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25.65" customHeight="1">
      <c r="A95" s="37"/>
      <c r="B95" s="38"/>
      <c r="C95" s="31" t="s">
        <v>24</v>
      </c>
      <c r="D95" s="39"/>
      <c r="E95" s="39"/>
      <c r="F95" s="26" t="str">
        <f>E19</f>
        <v>Město Tišnov, náměstí Míru 111, 666 01 Tišnov</v>
      </c>
      <c r="G95" s="39"/>
      <c r="H95" s="39"/>
      <c r="I95" s="31" t="s">
        <v>30</v>
      </c>
      <c r="J95" s="35" t="str">
        <f>E25</f>
        <v>Ing. Petr Velička autorizovaný architekt</v>
      </c>
      <c r="K95" s="39"/>
      <c r="L95" s="63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15.15" customHeight="1">
      <c r="A96" s="37"/>
      <c r="B96" s="38"/>
      <c r="C96" s="31" t="s">
        <v>28</v>
      </c>
      <c r="D96" s="39"/>
      <c r="E96" s="39"/>
      <c r="F96" s="26" t="str">
        <f>IF(E22="","",E22)</f>
        <v>Vyplň údaj</v>
      </c>
      <c r="G96" s="39"/>
      <c r="H96" s="39"/>
      <c r="I96" s="31" t="s">
        <v>34</v>
      </c>
      <c r="J96" s="35" t="str">
        <f>E28</f>
        <v>Čiklová</v>
      </c>
      <c r="K96" s="39"/>
      <c r="L96" s="63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3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9.28" customHeight="1">
      <c r="A98" s="37"/>
      <c r="B98" s="38"/>
      <c r="C98" s="185" t="s">
        <v>131</v>
      </c>
      <c r="D98" s="186"/>
      <c r="E98" s="186"/>
      <c r="F98" s="186"/>
      <c r="G98" s="186"/>
      <c r="H98" s="186"/>
      <c r="I98" s="186"/>
      <c r="J98" s="187" t="s">
        <v>132</v>
      </c>
      <c r="K98" s="186"/>
      <c r="L98" s="63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10.32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3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22.8" customHeight="1">
      <c r="A100" s="37"/>
      <c r="B100" s="38"/>
      <c r="C100" s="188" t="s">
        <v>133</v>
      </c>
      <c r="D100" s="39"/>
      <c r="E100" s="39"/>
      <c r="F100" s="39"/>
      <c r="G100" s="39"/>
      <c r="H100" s="39"/>
      <c r="I100" s="39"/>
      <c r="J100" s="110">
        <f>J129</f>
        <v>0</v>
      </c>
      <c r="K100" s="39"/>
      <c r="L100" s="63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U100" s="16" t="s">
        <v>134</v>
      </c>
    </row>
    <row r="101" s="9" customFormat="1" ht="24.96" customHeight="1">
      <c r="A101" s="9"/>
      <c r="B101" s="189"/>
      <c r="C101" s="190"/>
      <c r="D101" s="191" t="s">
        <v>135</v>
      </c>
      <c r="E101" s="192"/>
      <c r="F101" s="192"/>
      <c r="G101" s="192"/>
      <c r="H101" s="192"/>
      <c r="I101" s="192"/>
      <c r="J101" s="193">
        <f>J130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9"/>
      <c r="C102" s="190"/>
      <c r="D102" s="191" t="s">
        <v>137</v>
      </c>
      <c r="E102" s="192"/>
      <c r="F102" s="192"/>
      <c r="G102" s="192"/>
      <c r="H102" s="192"/>
      <c r="I102" s="192"/>
      <c r="J102" s="193">
        <f>J177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9"/>
      <c r="C103" s="190"/>
      <c r="D103" s="191" t="s">
        <v>138</v>
      </c>
      <c r="E103" s="192"/>
      <c r="F103" s="192"/>
      <c r="G103" s="192"/>
      <c r="H103" s="192"/>
      <c r="I103" s="192"/>
      <c r="J103" s="193">
        <f>J186</f>
        <v>0</v>
      </c>
      <c r="K103" s="190"/>
      <c r="L103" s="19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9"/>
      <c r="C104" s="190"/>
      <c r="D104" s="191" t="s">
        <v>737</v>
      </c>
      <c r="E104" s="192"/>
      <c r="F104" s="192"/>
      <c r="G104" s="192"/>
      <c r="H104" s="192"/>
      <c r="I104" s="192"/>
      <c r="J104" s="193">
        <f>J272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9"/>
      <c r="C105" s="190"/>
      <c r="D105" s="191" t="s">
        <v>140</v>
      </c>
      <c r="E105" s="192"/>
      <c r="F105" s="192"/>
      <c r="G105" s="192"/>
      <c r="H105" s="192"/>
      <c r="I105" s="192"/>
      <c r="J105" s="193">
        <f>J296</f>
        <v>0</v>
      </c>
      <c r="K105" s="190"/>
      <c r="L105" s="19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3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141</v>
      </c>
      <c r="D112" s="39"/>
      <c r="E112" s="39"/>
      <c r="F112" s="39"/>
      <c r="G112" s="39"/>
      <c r="H112" s="39"/>
      <c r="I112" s="39"/>
      <c r="J112" s="39"/>
      <c r="K112" s="39"/>
      <c r="L112" s="63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3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63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84" t="str">
        <f>E7</f>
        <v>Revitalizace náměstí Míru v Tišnově, etapa 1</v>
      </c>
      <c r="F115" s="31"/>
      <c r="G115" s="31"/>
      <c r="H115" s="31"/>
      <c r="I115" s="39"/>
      <c r="J115" s="39"/>
      <c r="K115" s="39"/>
      <c r="L115" s="63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" customFormat="1" ht="12" customHeight="1">
      <c r="B116" s="20"/>
      <c r="C116" s="31" t="s">
        <v>124</v>
      </c>
      <c r="D116" s="21"/>
      <c r="E116" s="21"/>
      <c r="F116" s="21"/>
      <c r="G116" s="21"/>
      <c r="H116" s="21"/>
      <c r="I116" s="21"/>
      <c r="J116" s="21"/>
      <c r="K116" s="21"/>
      <c r="L116" s="19"/>
    </row>
    <row r="117" s="1" customFormat="1" ht="23.25" customHeight="1">
      <c r="B117" s="20"/>
      <c r="C117" s="21"/>
      <c r="D117" s="21"/>
      <c r="E117" s="184" t="s">
        <v>125</v>
      </c>
      <c r="F117" s="21"/>
      <c r="G117" s="21"/>
      <c r="H117" s="21"/>
      <c r="I117" s="21"/>
      <c r="J117" s="21"/>
      <c r="K117" s="21"/>
      <c r="L117" s="19"/>
    </row>
    <row r="118" s="1" customFormat="1" ht="12" customHeight="1">
      <c r="B118" s="20"/>
      <c r="C118" s="31" t="s">
        <v>126</v>
      </c>
      <c r="D118" s="21"/>
      <c r="E118" s="21"/>
      <c r="F118" s="21"/>
      <c r="G118" s="21"/>
      <c r="H118" s="21"/>
      <c r="I118" s="21"/>
      <c r="J118" s="21"/>
      <c r="K118" s="21"/>
      <c r="L118" s="19"/>
    </row>
    <row r="119" s="2" customFormat="1" ht="16.5" customHeight="1">
      <c r="A119" s="37"/>
      <c r="B119" s="38"/>
      <c r="C119" s="39"/>
      <c r="D119" s="39"/>
      <c r="E119" s="51" t="s">
        <v>735</v>
      </c>
      <c r="F119" s="39"/>
      <c r="G119" s="39"/>
      <c r="H119" s="39"/>
      <c r="I119" s="39"/>
      <c r="J119" s="39"/>
      <c r="K119" s="39"/>
      <c r="L119" s="63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128</v>
      </c>
      <c r="D120" s="39"/>
      <c r="E120" s="39"/>
      <c r="F120" s="39"/>
      <c r="G120" s="39"/>
      <c r="H120" s="39"/>
      <c r="I120" s="39"/>
      <c r="J120" s="39"/>
      <c r="K120" s="39"/>
      <c r="L120" s="63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6.5" customHeight="1">
      <c r="A121" s="37"/>
      <c r="B121" s="38"/>
      <c r="C121" s="39"/>
      <c r="D121" s="39"/>
      <c r="E121" s="76" t="str">
        <f>E13</f>
        <v>52A - SO 09A - Jednotná kanalizace</v>
      </c>
      <c r="F121" s="39"/>
      <c r="G121" s="39"/>
      <c r="H121" s="39"/>
      <c r="I121" s="39"/>
      <c r="J121" s="39"/>
      <c r="K121" s="39"/>
      <c r="L121" s="63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3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20</v>
      </c>
      <c r="D123" s="39"/>
      <c r="E123" s="39"/>
      <c r="F123" s="26" t="str">
        <f>F16</f>
        <v>Tišnov</v>
      </c>
      <c r="G123" s="39"/>
      <c r="H123" s="39"/>
      <c r="I123" s="31" t="s">
        <v>22</v>
      </c>
      <c r="J123" s="79" t="str">
        <f>IF(J16="","",J16)</f>
        <v>2. 5. 2024</v>
      </c>
      <c r="K123" s="39"/>
      <c r="L123" s="63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3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25.65" customHeight="1">
      <c r="A125" s="37"/>
      <c r="B125" s="38"/>
      <c r="C125" s="31" t="s">
        <v>24</v>
      </c>
      <c r="D125" s="39"/>
      <c r="E125" s="39"/>
      <c r="F125" s="26" t="str">
        <f>E19</f>
        <v>Město Tišnov, náměstí Míru 111, 666 01 Tišnov</v>
      </c>
      <c r="G125" s="39"/>
      <c r="H125" s="39"/>
      <c r="I125" s="31" t="s">
        <v>30</v>
      </c>
      <c r="J125" s="35" t="str">
        <f>E25</f>
        <v>Ing. Petr Velička autorizovaný architekt</v>
      </c>
      <c r="K125" s="39"/>
      <c r="L125" s="63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28</v>
      </c>
      <c r="D126" s="39"/>
      <c r="E126" s="39"/>
      <c r="F126" s="26" t="str">
        <f>IF(E22="","",E22)</f>
        <v>Vyplň údaj</v>
      </c>
      <c r="G126" s="39"/>
      <c r="H126" s="39"/>
      <c r="I126" s="31" t="s">
        <v>34</v>
      </c>
      <c r="J126" s="35" t="str">
        <f>E28</f>
        <v>Čiklová</v>
      </c>
      <c r="K126" s="39"/>
      <c r="L126" s="63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0.32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3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10" customFormat="1" ht="29.28" customHeight="1">
      <c r="A128" s="195"/>
      <c r="B128" s="196"/>
      <c r="C128" s="197" t="s">
        <v>142</v>
      </c>
      <c r="D128" s="198" t="s">
        <v>62</v>
      </c>
      <c r="E128" s="198" t="s">
        <v>58</v>
      </c>
      <c r="F128" s="198" t="s">
        <v>59</v>
      </c>
      <c r="G128" s="198" t="s">
        <v>143</v>
      </c>
      <c r="H128" s="198" t="s">
        <v>144</v>
      </c>
      <c r="I128" s="198" t="s">
        <v>145</v>
      </c>
      <c r="J128" s="198" t="s">
        <v>132</v>
      </c>
      <c r="K128" s="199" t="s">
        <v>146</v>
      </c>
      <c r="L128" s="200"/>
      <c r="M128" s="100" t="s">
        <v>1</v>
      </c>
      <c r="N128" s="101" t="s">
        <v>41</v>
      </c>
      <c r="O128" s="101" t="s">
        <v>147</v>
      </c>
      <c r="P128" s="101" t="s">
        <v>148</v>
      </c>
      <c r="Q128" s="101" t="s">
        <v>149</v>
      </c>
      <c r="R128" s="101" t="s">
        <v>150</v>
      </c>
      <c r="S128" s="101" t="s">
        <v>151</v>
      </c>
      <c r="T128" s="102" t="s">
        <v>152</v>
      </c>
      <c r="U128" s="195"/>
      <c r="V128" s="195"/>
      <c r="W128" s="195"/>
      <c r="X128" s="195"/>
      <c r="Y128" s="195"/>
      <c r="Z128" s="195"/>
      <c r="AA128" s="195"/>
      <c r="AB128" s="195"/>
      <c r="AC128" s="195"/>
      <c r="AD128" s="195"/>
      <c r="AE128" s="195"/>
    </row>
    <row r="129" s="2" customFormat="1" ht="22.8" customHeight="1">
      <c r="A129" s="37"/>
      <c r="B129" s="38"/>
      <c r="C129" s="107" t="s">
        <v>153</v>
      </c>
      <c r="D129" s="39"/>
      <c r="E129" s="39"/>
      <c r="F129" s="39"/>
      <c r="G129" s="39"/>
      <c r="H129" s="39"/>
      <c r="I129" s="39"/>
      <c r="J129" s="201">
        <f>BK129</f>
        <v>0</v>
      </c>
      <c r="K129" s="39"/>
      <c r="L129" s="43"/>
      <c r="M129" s="103"/>
      <c r="N129" s="202"/>
      <c r="O129" s="104"/>
      <c r="P129" s="203">
        <f>P130+P177+P186+P272+P296</f>
        <v>0</v>
      </c>
      <c r="Q129" s="104"/>
      <c r="R129" s="203">
        <f>R130+R177+R186+R272+R296</f>
        <v>0</v>
      </c>
      <c r="S129" s="104"/>
      <c r="T129" s="204">
        <f>T130+T177+T186+T272+T296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76</v>
      </c>
      <c r="AU129" s="16" t="s">
        <v>134</v>
      </c>
      <c r="BK129" s="205">
        <f>BK130+BK177+BK186+BK272+BK296</f>
        <v>0</v>
      </c>
    </row>
    <row r="130" s="11" customFormat="1" ht="25.92" customHeight="1">
      <c r="A130" s="11"/>
      <c r="B130" s="206"/>
      <c r="C130" s="207"/>
      <c r="D130" s="208" t="s">
        <v>76</v>
      </c>
      <c r="E130" s="209" t="s">
        <v>84</v>
      </c>
      <c r="F130" s="209" t="s">
        <v>154</v>
      </c>
      <c r="G130" s="207"/>
      <c r="H130" s="207"/>
      <c r="I130" s="210"/>
      <c r="J130" s="211">
        <f>BK130</f>
        <v>0</v>
      </c>
      <c r="K130" s="207"/>
      <c r="L130" s="212"/>
      <c r="M130" s="213"/>
      <c r="N130" s="214"/>
      <c r="O130" s="214"/>
      <c r="P130" s="215">
        <f>SUM(P131:P176)</f>
        <v>0</v>
      </c>
      <c r="Q130" s="214"/>
      <c r="R130" s="215">
        <f>SUM(R131:R176)</f>
        <v>0</v>
      </c>
      <c r="S130" s="214"/>
      <c r="T130" s="216">
        <f>SUM(T131:T176)</f>
        <v>0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217" t="s">
        <v>84</v>
      </c>
      <c r="AT130" s="218" t="s">
        <v>76</v>
      </c>
      <c r="AU130" s="218" t="s">
        <v>77</v>
      </c>
      <c r="AY130" s="217" t="s">
        <v>155</v>
      </c>
      <c r="BK130" s="219">
        <f>SUM(BK131:BK176)</f>
        <v>0</v>
      </c>
    </row>
    <row r="131" s="2" customFormat="1" ht="16.5" customHeight="1">
      <c r="A131" s="37"/>
      <c r="B131" s="38"/>
      <c r="C131" s="220" t="s">
        <v>84</v>
      </c>
      <c r="D131" s="220" t="s">
        <v>156</v>
      </c>
      <c r="E131" s="221" t="s">
        <v>738</v>
      </c>
      <c r="F131" s="222" t="s">
        <v>739</v>
      </c>
      <c r="G131" s="223" t="s">
        <v>159</v>
      </c>
      <c r="H131" s="224">
        <v>29.739999999999998</v>
      </c>
      <c r="I131" s="225"/>
      <c r="J131" s="226">
        <f>ROUND(I131*H131,2)</f>
        <v>0</v>
      </c>
      <c r="K131" s="222" t="s">
        <v>160</v>
      </c>
      <c r="L131" s="43"/>
      <c r="M131" s="227" t="s">
        <v>1</v>
      </c>
      <c r="N131" s="228" t="s">
        <v>44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1" t="s">
        <v>161</v>
      </c>
      <c r="AT131" s="231" t="s">
        <v>156</v>
      </c>
      <c r="AU131" s="231" t="s">
        <v>84</v>
      </c>
      <c r="AY131" s="16" t="s">
        <v>155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6" t="s">
        <v>161</v>
      </c>
      <c r="BK131" s="232">
        <f>ROUND(I131*H131,2)</f>
        <v>0</v>
      </c>
      <c r="BL131" s="16" t="s">
        <v>161</v>
      </c>
      <c r="BM131" s="231" t="s">
        <v>740</v>
      </c>
    </row>
    <row r="132" s="2" customFormat="1">
      <c r="A132" s="37"/>
      <c r="B132" s="38"/>
      <c r="C132" s="39"/>
      <c r="D132" s="233" t="s">
        <v>163</v>
      </c>
      <c r="E132" s="39"/>
      <c r="F132" s="234" t="s">
        <v>739</v>
      </c>
      <c r="G132" s="39"/>
      <c r="H132" s="39"/>
      <c r="I132" s="235"/>
      <c r="J132" s="39"/>
      <c r="K132" s="39"/>
      <c r="L132" s="43"/>
      <c r="M132" s="236"/>
      <c r="N132" s="237"/>
      <c r="O132" s="91"/>
      <c r="P132" s="91"/>
      <c r="Q132" s="91"/>
      <c r="R132" s="91"/>
      <c r="S132" s="91"/>
      <c r="T132" s="92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163</v>
      </c>
      <c r="AU132" s="16" t="s">
        <v>84</v>
      </c>
    </row>
    <row r="133" s="13" customFormat="1">
      <c r="A133" s="13"/>
      <c r="B133" s="248"/>
      <c r="C133" s="249"/>
      <c r="D133" s="233" t="s">
        <v>164</v>
      </c>
      <c r="E133" s="250" t="s">
        <v>1</v>
      </c>
      <c r="F133" s="251" t="s">
        <v>741</v>
      </c>
      <c r="G133" s="249"/>
      <c r="H133" s="252">
        <v>29.739999999999998</v>
      </c>
      <c r="I133" s="253"/>
      <c r="J133" s="249"/>
      <c r="K133" s="249"/>
      <c r="L133" s="254"/>
      <c r="M133" s="255"/>
      <c r="N133" s="256"/>
      <c r="O133" s="256"/>
      <c r="P133" s="256"/>
      <c r="Q133" s="256"/>
      <c r="R133" s="256"/>
      <c r="S133" s="256"/>
      <c r="T133" s="25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8" t="s">
        <v>164</v>
      </c>
      <c r="AU133" s="258" t="s">
        <v>84</v>
      </c>
      <c r="AV133" s="13" t="s">
        <v>86</v>
      </c>
      <c r="AW133" s="13" t="s">
        <v>33</v>
      </c>
      <c r="AX133" s="13" t="s">
        <v>77</v>
      </c>
      <c r="AY133" s="258" t="s">
        <v>155</v>
      </c>
    </row>
    <row r="134" s="14" customFormat="1">
      <c r="A134" s="14"/>
      <c r="B134" s="259"/>
      <c r="C134" s="260"/>
      <c r="D134" s="233" t="s">
        <v>164</v>
      </c>
      <c r="E134" s="261" t="s">
        <v>1</v>
      </c>
      <c r="F134" s="262" t="s">
        <v>243</v>
      </c>
      <c r="G134" s="260"/>
      <c r="H134" s="263">
        <v>29.739999999999998</v>
      </c>
      <c r="I134" s="264"/>
      <c r="J134" s="260"/>
      <c r="K134" s="260"/>
      <c r="L134" s="265"/>
      <c r="M134" s="266"/>
      <c r="N134" s="267"/>
      <c r="O134" s="267"/>
      <c r="P134" s="267"/>
      <c r="Q134" s="267"/>
      <c r="R134" s="267"/>
      <c r="S134" s="267"/>
      <c r="T134" s="26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9" t="s">
        <v>164</v>
      </c>
      <c r="AU134" s="269" t="s">
        <v>84</v>
      </c>
      <c r="AV134" s="14" t="s">
        <v>161</v>
      </c>
      <c r="AW134" s="14" t="s">
        <v>33</v>
      </c>
      <c r="AX134" s="14" t="s">
        <v>84</v>
      </c>
      <c r="AY134" s="269" t="s">
        <v>155</v>
      </c>
    </row>
    <row r="135" s="2" customFormat="1" ht="21.75" customHeight="1">
      <c r="A135" s="37"/>
      <c r="B135" s="38"/>
      <c r="C135" s="220" t="s">
        <v>86</v>
      </c>
      <c r="D135" s="220" t="s">
        <v>156</v>
      </c>
      <c r="E135" s="221" t="s">
        <v>742</v>
      </c>
      <c r="F135" s="222" t="s">
        <v>743</v>
      </c>
      <c r="G135" s="223" t="s">
        <v>159</v>
      </c>
      <c r="H135" s="224">
        <v>29.739999999999998</v>
      </c>
      <c r="I135" s="225"/>
      <c r="J135" s="226">
        <f>ROUND(I135*H135,2)</f>
        <v>0</v>
      </c>
      <c r="K135" s="222" t="s">
        <v>160</v>
      </c>
      <c r="L135" s="43"/>
      <c r="M135" s="227" t="s">
        <v>1</v>
      </c>
      <c r="N135" s="228" t="s">
        <v>44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1" t="s">
        <v>161</v>
      </c>
      <c r="AT135" s="231" t="s">
        <v>156</v>
      </c>
      <c r="AU135" s="231" t="s">
        <v>84</v>
      </c>
      <c r="AY135" s="16" t="s">
        <v>155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6" t="s">
        <v>161</v>
      </c>
      <c r="BK135" s="232">
        <f>ROUND(I135*H135,2)</f>
        <v>0</v>
      </c>
      <c r="BL135" s="16" t="s">
        <v>161</v>
      </c>
      <c r="BM135" s="231" t="s">
        <v>744</v>
      </c>
    </row>
    <row r="136" s="2" customFormat="1">
      <c r="A136" s="37"/>
      <c r="B136" s="38"/>
      <c r="C136" s="39"/>
      <c r="D136" s="233" t="s">
        <v>163</v>
      </c>
      <c r="E136" s="39"/>
      <c r="F136" s="234" t="s">
        <v>743</v>
      </c>
      <c r="G136" s="39"/>
      <c r="H136" s="39"/>
      <c r="I136" s="235"/>
      <c r="J136" s="39"/>
      <c r="K136" s="39"/>
      <c r="L136" s="43"/>
      <c r="M136" s="236"/>
      <c r="N136" s="237"/>
      <c r="O136" s="91"/>
      <c r="P136" s="91"/>
      <c r="Q136" s="91"/>
      <c r="R136" s="91"/>
      <c r="S136" s="91"/>
      <c r="T136" s="92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163</v>
      </c>
      <c r="AU136" s="16" t="s">
        <v>84</v>
      </c>
    </row>
    <row r="137" s="2" customFormat="1" ht="21.75" customHeight="1">
      <c r="A137" s="37"/>
      <c r="B137" s="38"/>
      <c r="C137" s="220" t="s">
        <v>94</v>
      </c>
      <c r="D137" s="220" t="s">
        <v>156</v>
      </c>
      <c r="E137" s="221" t="s">
        <v>745</v>
      </c>
      <c r="F137" s="222" t="s">
        <v>746</v>
      </c>
      <c r="G137" s="223" t="s">
        <v>159</v>
      </c>
      <c r="H137" s="224">
        <v>359.06999999999999</v>
      </c>
      <c r="I137" s="225"/>
      <c r="J137" s="226">
        <f>ROUND(I137*H137,2)</f>
        <v>0</v>
      </c>
      <c r="K137" s="222" t="s">
        <v>160</v>
      </c>
      <c r="L137" s="43"/>
      <c r="M137" s="227" t="s">
        <v>1</v>
      </c>
      <c r="N137" s="228" t="s">
        <v>44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1" t="s">
        <v>161</v>
      </c>
      <c r="AT137" s="231" t="s">
        <v>156</v>
      </c>
      <c r="AU137" s="231" t="s">
        <v>84</v>
      </c>
      <c r="AY137" s="16" t="s">
        <v>155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6" t="s">
        <v>161</v>
      </c>
      <c r="BK137" s="232">
        <f>ROUND(I137*H137,2)</f>
        <v>0</v>
      </c>
      <c r="BL137" s="16" t="s">
        <v>161</v>
      </c>
      <c r="BM137" s="231" t="s">
        <v>747</v>
      </c>
    </row>
    <row r="138" s="2" customFormat="1">
      <c r="A138" s="37"/>
      <c r="B138" s="38"/>
      <c r="C138" s="39"/>
      <c r="D138" s="233" t="s">
        <v>163</v>
      </c>
      <c r="E138" s="39"/>
      <c r="F138" s="234" t="s">
        <v>746</v>
      </c>
      <c r="G138" s="39"/>
      <c r="H138" s="39"/>
      <c r="I138" s="235"/>
      <c r="J138" s="39"/>
      <c r="K138" s="39"/>
      <c r="L138" s="43"/>
      <c r="M138" s="236"/>
      <c r="N138" s="237"/>
      <c r="O138" s="91"/>
      <c r="P138" s="91"/>
      <c r="Q138" s="91"/>
      <c r="R138" s="91"/>
      <c r="S138" s="91"/>
      <c r="T138" s="92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163</v>
      </c>
      <c r="AU138" s="16" t="s">
        <v>84</v>
      </c>
    </row>
    <row r="139" s="13" customFormat="1">
      <c r="A139" s="13"/>
      <c r="B139" s="248"/>
      <c r="C139" s="249"/>
      <c r="D139" s="233" t="s">
        <v>164</v>
      </c>
      <c r="E139" s="250" t="s">
        <v>1</v>
      </c>
      <c r="F139" s="251" t="s">
        <v>748</v>
      </c>
      <c r="G139" s="249"/>
      <c r="H139" s="252">
        <v>359.06999999999999</v>
      </c>
      <c r="I139" s="253"/>
      <c r="J139" s="249"/>
      <c r="K139" s="249"/>
      <c r="L139" s="254"/>
      <c r="M139" s="255"/>
      <c r="N139" s="256"/>
      <c r="O139" s="256"/>
      <c r="P139" s="256"/>
      <c r="Q139" s="256"/>
      <c r="R139" s="256"/>
      <c r="S139" s="256"/>
      <c r="T139" s="25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8" t="s">
        <v>164</v>
      </c>
      <c r="AU139" s="258" t="s">
        <v>84</v>
      </c>
      <c r="AV139" s="13" t="s">
        <v>86</v>
      </c>
      <c r="AW139" s="13" t="s">
        <v>33</v>
      </c>
      <c r="AX139" s="13" t="s">
        <v>77</v>
      </c>
      <c r="AY139" s="258" t="s">
        <v>155</v>
      </c>
    </row>
    <row r="140" s="14" customFormat="1">
      <c r="A140" s="14"/>
      <c r="B140" s="259"/>
      <c r="C140" s="260"/>
      <c r="D140" s="233" t="s">
        <v>164</v>
      </c>
      <c r="E140" s="261" t="s">
        <v>1</v>
      </c>
      <c r="F140" s="262" t="s">
        <v>243</v>
      </c>
      <c r="G140" s="260"/>
      <c r="H140" s="263">
        <v>359.06999999999999</v>
      </c>
      <c r="I140" s="264"/>
      <c r="J140" s="260"/>
      <c r="K140" s="260"/>
      <c r="L140" s="265"/>
      <c r="M140" s="266"/>
      <c r="N140" s="267"/>
      <c r="O140" s="267"/>
      <c r="P140" s="267"/>
      <c r="Q140" s="267"/>
      <c r="R140" s="267"/>
      <c r="S140" s="267"/>
      <c r="T140" s="26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9" t="s">
        <v>164</v>
      </c>
      <c r="AU140" s="269" t="s">
        <v>84</v>
      </c>
      <c r="AV140" s="14" t="s">
        <v>161</v>
      </c>
      <c r="AW140" s="14" t="s">
        <v>33</v>
      </c>
      <c r="AX140" s="14" t="s">
        <v>84</v>
      </c>
      <c r="AY140" s="269" t="s">
        <v>155</v>
      </c>
    </row>
    <row r="141" s="2" customFormat="1" ht="21.75" customHeight="1">
      <c r="A141" s="37"/>
      <c r="B141" s="38"/>
      <c r="C141" s="220" t="s">
        <v>161</v>
      </c>
      <c r="D141" s="220" t="s">
        <v>156</v>
      </c>
      <c r="E141" s="221" t="s">
        <v>167</v>
      </c>
      <c r="F141" s="222" t="s">
        <v>168</v>
      </c>
      <c r="G141" s="223" t="s">
        <v>159</v>
      </c>
      <c r="H141" s="224">
        <v>359.06999999999999</v>
      </c>
      <c r="I141" s="225"/>
      <c r="J141" s="226">
        <f>ROUND(I141*H141,2)</f>
        <v>0</v>
      </c>
      <c r="K141" s="222" t="s">
        <v>160</v>
      </c>
      <c r="L141" s="43"/>
      <c r="M141" s="227" t="s">
        <v>1</v>
      </c>
      <c r="N141" s="228" t="s">
        <v>44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1" t="s">
        <v>161</v>
      </c>
      <c r="AT141" s="231" t="s">
        <v>156</v>
      </c>
      <c r="AU141" s="231" t="s">
        <v>84</v>
      </c>
      <c r="AY141" s="16" t="s">
        <v>155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6" t="s">
        <v>161</v>
      </c>
      <c r="BK141" s="232">
        <f>ROUND(I141*H141,2)</f>
        <v>0</v>
      </c>
      <c r="BL141" s="16" t="s">
        <v>161</v>
      </c>
      <c r="BM141" s="231" t="s">
        <v>749</v>
      </c>
    </row>
    <row r="142" s="2" customFormat="1">
      <c r="A142" s="37"/>
      <c r="B142" s="38"/>
      <c r="C142" s="39"/>
      <c r="D142" s="233" t="s">
        <v>163</v>
      </c>
      <c r="E142" s="39"/>
      <c r="F142" s="234" t="s">
        <v>168</v>
      </c>
      <c r="G142" s="39"/>
      <c r="H142" s="39"/>
      <c r="I142" s="235"/>
      <c r="J142" s="39"/>
      <c r="K142" s="39"/>
      <c r="L142" s="43"/>
      <c r="M142" s="236"/>
      <c r="N142" s="237"/>
      <c r="O142" s="91"/>
      <c r="P142" s="91"/>
      <c r="Q142" s="91"/>
      <c r="R142" s="91"/>
      <c r="S142" s="91"/>
      <c r="T142" s="92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163</v>
      </c>
      <c r="AU142" s="16" t="s">
        <v>84</v>
      </c>
    </row>
    <row r="143" s="2" customFormat="1" ht="21.75" customHeight="1">
      <c r="A143" s="37"/>
      <c r="B143" s="38"/>
      <c r="C143" s="220" t="s">
        <v>179</v>
      </c>
      <c r="D143" s="220" t="s">
        <v>156</v>
      </c>
      <c r="E143" s="221" t="s">
        <v>170</v>
      </c>
      <c r="F143" s="222" t="s">
        <v>171</v>
      </c>
      <c r="G143" s="223" t="s">
        <v>172</v>
      </c>
      <c r="H143" s="224">
        <v>273</v>
      </c>
      <c r="I143" s="225"/>
      <c r="J143" s="226">
        <f>ROUND(I143*H143,2)</f>
        <v>0</v>
      </c>
      <c r="K143" s="222" t="s">
        <v>160</v>
      </c>
      <c r="L143" s="43"/>
      <c r="M143" s="227" t="s">
        <v>1</v>
      </c>
      <c r="N143" s="228" t="s">
        <v>44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1" t="s">
        <v>161</v>
      </c>
      <c r="AT143" s="231" t="s">
        <v>156</v>
      </c>
      <c r="AU143" s="231" t="s">
        <v>84</v>
      </c>
      <c r="AY143" s="16" t="s">
        <v>155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6" t="s">
        <v>161</v>
      </c>
      <c r="BK143" s="232">
        <f>ROUND(I143*H143,2)</f>
        <v>0</v>
      </c>
      <c r="BL143" s="16" t="s">
        <v>161</v>
      </c>
      <c r="BM143" s="231" t="s">
        <v>750</v>
      </c>
    </row>
    <row r="144" s="2" customFormat="1">
      <c r="A144" s="37"/>
      <c r="B144" s="38"/>
      <c r="C144" s="39"/>
      <c r="D144" s="233" t="s">
        <v>163</v>
      </c>
      <c r="E144" s="39"/>
      <c r="F144" s="234" t="s">
        <v>171</v>
      </c>
      <c r="G144" s="39"/>
      <c r="H144" s="39"/>
      <c r="I144" s="235"/>
      <c r="J144" s="39"/>
      <c r="K144" s="39"/>
      <c r="L144" s="43"/>
      <c r="M144" s="236"/>
      <c r="N144" s="237"/>
      <c r="O144" s="91"/>
      <c r="P144" s="91"/>
      <c r="Q144" s="91"/>
      <c r="R144" s="91"/>
      <c r="S144" s="91"/>
      <c r="T144" s="92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163</v>
      </c>
      <c r="AU144" s="16" t="s">
        <v>84</v>
      </c>
    </row>
    <row r="145" s="13" customFormat="1">
      <c r="A145" s="13"/>
      <c r="B145" s="248"/>
      <c r="C145" s="249"/>
      <c r="D145" s="233" t="s">
        <v>164</v>
      </c>
      <c r="E145" s="250" t="s">
        <v>1</v>
      </c>
      <c r="F145" s="251" t="s">
        <v>751</v>
      </c>
      <c r="G145" s="249"/>
      <c r="H145" s="252">
        <v>273</v>
      </c>
      <c r="I145" s="253"/>
      <c r="J145" s="249"/>
      <c r="K145" s="249"/>
      <c r="L145" s="254"/>
      <c r="M145" s="255"/>
      <c r="N145" s="256"/>
      <c r="O145" s="256"/>
      <c r="P145" s="256"/>
      <c r="Q145" s="256"/>
      <c r="R145" s="256"/>
      <c r="S145" s="256"/>
      <c r="T145" s="25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8" t="s">
        <v>164</v>
      </c>
      <c r="AU145" s="258" t="s">
        <v>84</v>
      </c>
      <c r="AV145" s="13" t="s">
        <v>86</v>
      </c>
      <c r="AW145" s="13" t="s">
        <v>33</v>
      </c>
      <c r="AX145" s="13" t="s">
        <v>77</v>
      </c>
      <c r="AY145" s="258" t="s">
        <v>155</v>
      </c>
    </row>
    <row r="146" s="14" customFormat="1">
      <c r="A146" s="14"/>
      <c r="B146" s="259"/>
      <c r="C146" s="260"/>
      <c r="D146" s="233" t="s">
        <v>164</v>
      </c>
      <c r="E146" s="261" t="s">
        <v>1</v>
      </c>
      <c r="F146" s="262" t="s">
        <v>243</v>
      </c>
      <c r="G146" s="260"/>
      <c r="H146" s="263">
        <v>273</v>
      </c>
      <c r="I146" s="264"/>
      <c r="J146" s="260"/>
      <c r="K146" s="260"/>
      <c r="L146" s="265"/>
      <c r="M146" s="266"/>
      <c r="N146" s="267"/>
      <c r="O146" s="267"/>
      <c r="P146" s="267"/>
      <c r="Q146" s="267"/>
      <c r="R146" s="267"/>
      <c r="S146" s="267"/>
      <c r="T146" s="26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9" t="s">
        <v>164</v>
      </c>
      <c r="AU146" s="269" t="s">
        <v>84</v>
      </c>
      <c r="AV146" s="14" t="s">
        <v>161</v>
      </c>
      <c r="AW146" s="14" t="s">
        <v>33</v>
      </c>
      <c r="AX146" s="14" t="s">
        <v>84</v>
      </c>
      <c r="AY146" s="269" t="s">
        <v>155</v>
      </c>
    </row>
    <row r="147" s="2" customFormat="1" ht="21.75" customHeight="1">
      <c r="A147" s="37"/>
      <c r="B147" s="38"/>
      <c r="C147" s="220" t="s">
        <v>183</v>
      </c>
      <c r="D147" s="220" t="s">
        <v>156</v>
      </c>
      <c r="E147" s="221" t="s">
        <v>176</v>
      </c>
      <c r="F147" s="222" t="s">
        <v>177</v>
      </c>
      <c r="G147" s="223" t="s">
        <v>172</v>
      </c>
      <c r="H147" s="224">
        <v>273</v>
      </c>
      <c r="I147" s="225"/>
      <c r="J147" s="226">
        <f>ROUND(I147*H147,2)</f>
        <v>0</v>
      </c>
      <c r="K147" s="222" t="s">
        <v>160</v>
      </c>
      <c r="L147" s="43"/>
      <c r="M147" s="227" t="s">
        <v>1</v>
      </c>
      <c r="N147" s="228" t="s">
        <v>44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1" t="s">
        <v>161</v>
      </c>
      <c r="AT147" s="231" t="s">
        <v>156</v>
      </c>
      <c r="AU147" s="231" t="s">
        <v>84</v>
      </c>
      <c r="AY147" s="16" t="s">
        <v>155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6" t="s">
        <v>161</v>
      </c>
      <c r="BK147" s="232">
        <f>ROUND(I147*H147,2)</f>
        <v>0</v>
      </c>
      <c r="BL147" s="16" t="s">
        <v>161</v>
      </c>
      <c r="BM147" s="231" t="s">
        <v>752</v>
      </c>
    </row>
    <row r="148" s="2" customFormat="1">
      <c r="A148" s="37"/>
      <c r="B148" s="38"/>
      <c r="C148" s="39"/>
      <c r="D148" s="233" t="s">
        <v>163</v>
      </c>
      <c r="E148" s="39"/>
      <c r="F148" s="234" t="s">
        <v>177</v>
      </c>
      <c r="G148" s="39"/>
      <c r="H148" s="39"/>
      <c r="I148" s="235"/>
      <c r="J148" s="39"/>
      <c r="K148" s="39"/>
      <c r="L148" s="43"/>
      <c r="M148" s="236"/>
      <c r="N148" s="237"/>
      <c r="O148" s="91"/>
      <c r="P148" s="91"/>
      <c r="Q148" s="91"/>
      <c r="R148" s="91"/>
      <c r="S148" s="91"/>
      <c r="T148" s="92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163</v>
      </c>
      <c r="AU148" s="16" t="s">
        <v>84</v>
      </c>
    </row>
    <row r="149" s="2" customFormat="1" ht="16.5" customHeight="1">
      <c r="A149" s="37"/>
      <c r="B149" s="38"/>
      <c r="C149" s="220" t="s">
        <v>188</v>
      </c>
      <c r="D149" s="220" t="s">
        <v>156</v>
      </c>
      <c r="E149" s="221" t="s">
        <v>753</v>
      </c>
      <c r="F149" s="222" t="s">
        <v>754</v>
      </c>
      <c r="G149" s="223" t="s">
        <v>159</v>
      </c>
      <c r="H149" s="224">
        <v>388.81</v>
      </c>
      <c r="I149" s="225"/>
      <c r="J149" s="226">
        <f>ROUND(I149*H149,2)</f>
        <v>0</v>
      </c>
      <c r="K149" s="222" t="s">
        <v>160</v>
      </c>
      <c r="L149" s="43"/>
      <c r="M149" s="227" t="s">
        <v>1</v>
      </c>
      <c r="N149" s="228" t="s">
        <v>44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1" t="s">
        <v>161</v>
      </c>
      <c r="AT149" s="231" t="s">
        <v>156</v>
      </c>
      <c r="AU149" s="231" t="s">
        <v>84</v>
      </c>
      <c r="AY149" s="16" t="s">
        <v>155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6" t="s">
        <v>161</v>
      </c>
      <c r="BK149" s="232">
        <f>ROUND(I149*H149,2)</f>
        <v>0</v>
      </c>
      <c r="BL149" s="16" t="s">
        <v>161</v>
      </c>
      <c r="BM149" s="231" t="s">
        <v>755</v>
      </c>
    </row>
    <row r="150" s="2" customFormat="1">
      <c r="A150" s="37"/>
      <c r="B150" s="38"/>
      <c r="C150" s="39"/>
      <c r="D150" s="233" t="s">
        <v>163</v>
      </c>
      <c r="E150" s="39"/>
      <c r="F150" s="234" t="s">
        <v>754</v>
      </c>
      <c r="G150" s="39"/>
      <c r="H150" s="39"/>
      <c r="I150" s="235"/>
      <c r="J150" s="39"/>
      <c r="K150" s="39"/>
      <c r="L150" s="43"/>
      <c r="M150" s="236"/>
      <c r="N150" s="237"/>
      <c r="O150" s="91"/>
      <c r="P150" s="91"/>
      <c r="Q150" s="91"/>
      <c r="R150" s="91"/>
      <c r="S150" s="91"/>
      <c r="T150" s="92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163</v>
      </c>
      <c r="AU150" s="16" t="s">
        <v>84</v>
      </c>
    </row>
    <row r="151" s="13" customFormat="1">
      <c r="A151" s="13"/>
      <c r="B151" s="248"/>
      <c r="C151" s="249"/>
      <c r="D151" s="233" t="s">
        <v>164</v>
      </c>
      <c r="E151" s="250" t="s">
        <v>1</v>
      </c>
      <c r="F151" s="251" t="s">
        <v>756</v>
      </c>
      <c r="G151" s="249"/>
      <c r="H151" s="252">
        <v>388.81</v>
      </c>
      <c r="I151" s="253"/>
      <c r="J151" s="249"/>
      <c r="K151" s="249"/>
      <c r="L151" s="254"/>
      <c r="M151" s="255"/>
      <c r="N151" s="256"/>
      <c r="O151" s="256"/>
      <c r="P151" s="256"/>
      <c r="Q151" s="256"/>
      <c r="R151" s="256"/>
      <c r="S151" s="256"/>
      <c r="T151" s="25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8" t="s">
        <v>164</v>
      </c>
      <c r="AU151" s="258" t="s">
        <v>84</v>
      </c>
      <c r="AV151" s="13" t="s">
        <v>86</v>
      </c>
      <c r="AW151" s="13" t="s">
        <v>33</v>
      </c>
      <c r="AX151" s="13" t="s">
        <v>77</v>
      </c>
      <c r="AY151" s="258" t="s">
        <v>155</v>
      </c>
    </row>
    <row r="152" s="14" customFormat="1">
      <c r="A152" s="14"/>
      <c r="B152" s="259"/>
      <c r="C152" s="260"/>
      <c r="D152" s="233" t="s">
        <v>164</v>
      </c>
      <c r="E152" s="261" t="s">
        <v>1</v>
      </c>
      <c r="F152" s="262" t="s">
        <v>243</v>
      </c>
      <c r="G152" s="260"/>
      <c r="H152" s="263">
        <v>388.81</v>
      </c>
      <c r="I152" s="264"/>
      <c r="J152" s="260"/>
      <c r="K152" s="260"/>
      <c r="L152" s="265"/>
      <c r="M152" s="266"/>
      <c r="N152" s="267"/>
      <c r="O152" s="267"/>
      <c r="P152" s="267"/>
      <c r="Q152" s="267"/>
      <c r="R152" s="267"/>
      <c r="S152" s="267"/>
      <c r="T152" s="26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9" t="s">
        <v>164</v>
      </c>
      <c r="AU152" s="269" t="s">
        <v>84</v>
      </c>
      <c r="AV152" s="14" t="s">
        <v>161</v>
      </c>
      <c r="AW152" s="14" t="s">
        <v>33</v>
      </c>
      <c r="AX152" s="14" t="s">
        <v>84</v>
      </c>
      <c r="AY152" s="269" t="s">
        <v>155</v>
      </c>
    </row>
    <row r="153" s="2" customFormat="1" ht="21.75" customHeight="1">
      <c r="A153" s="37"/>
      <c r="B153" s="38"/>
      <c r="C153" s="220" t="s">
        <v>192</v>
      </c>
      <c r="D153" s="220" t="s">
        <v>156</v>
      </c>
      <c r="E153" s="221" t="s">
        <v>757</v>
      </c>
      <c r="F153" s="222" t="s">
        <v>758</v>
      </c>
      <c r="G153" s="223" t="s">
        <v>159</v>
      </c>
      <c r="H153" s="224">
        <v>388.81</v>
      </c>
      <c r="I153" s="225"/>
      <c r="J153" s="226">
        <f>ROUND(I153*H153,2)</f>
        <v>0</v>
      </c>
      <c r="K153" s="222" t="s">
        <v>160</v>
      </c>
      <c r="L153" s="43"/>
      <c r="M153" s="227" t="s">
        <v>1</v>
      </c>
      <c r="N153" s="228" t="s">
        <v>44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1" t="s">
        <v>161</v>
      </c>
      <c r="AT153" s="231" t="s">
        <v>156</v>
      </c>
      <c r="AU153" s="231" t="s">
        <v>84</v>
      </c>
      <c r="AY153" s="16" t="s">
        <v>155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6" t="s">
        <v>161</v>
      </c>
      <c r="BK153" s="232">
        <f>ROUND(I153*H153,2)</f>
        <v>0</v>
      </c>
      <c r="BL153" s="16" t="s">
        <v>161</v>
      </c>
      <c r="BM153" s="231" t="s">
        <v>759</v>
      </c>
    </row>
    <row r="154" s="2" customFormat="1">
      <c r="A154" s="37"/>
      <c r="B154" s="38"/>
      <c r="C154" s="39"/>
      <c r="D154" s="233" t="s">
        <v>163</v>
      </c>
      <c r="E154" s="39"/>
      <c r="F154" s="234" t="s">
        <v>758</v>
      </c>
      <c r="G154" s="39"/>
      <c r="H154" s="39"/>
      <c r="I154" s="235"/>
      <c r="J154" s="39"/>
      <c r="K154" s="39"/>
      <c r="L154" s="43"/>
      <c r="M154" s="236"/>
      <c r="N154" s="237"/>
      <c r="O154" s="91"/>
      <c r="P154" s="91"/>
      <c r="Q154" s="91"/>
      <c r="R154" s="91"/>
      <c r="S154" s="91"/>
      <c r="T154" s="92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163</v>
      </c>
      <c r="AU154" s="16" t="s">
        <v>84</v>
      </c>
    </row>
    <row r="155" s="13" customFormat="1">
      <c r="A155" s="13"/>
      <c r="B155" s="248"/>
      <c r="C155" s="249"/>
      <c r="D155" s="233" t="s">
        <v>164</v>
      </c>
      <c r="E155" s="250" t="s">
        <v>1</v>
      </c>
      <c r="F155" s="251" t="s">
        <v>760</v>
      </c>
      <c r="G155" s="249"/>
      <c r="H155" s="252">
        <v>388.81</v>
      </c>
      <c r="I155" s="253"/>
      <c r="J155" s="249"/>
      <c r="K155" s="249"/>
      <c r="L155" s="254"/>
      <c r="M155" s="255"/>
      <c r="N155" s="256"/>
      <c r="O155" s="256"/>
      <c r="P155" s="256"/>
      <c r="Q155" s="256"/>
      <c r="R155" s="256"/>
      <c r="S155" s="256"/>
      <c r="T155" s="25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8" t="s">
        <v>164</v>
      </c>
      <c r="AU155" s="258" t="s">
        <v>84</v>
      </c>
      <c r="AV155" s="13" t="s">
        <v>86</v>
      </c>
      <c r="AW155" s="13" t="s">
        <v>33</v>
      </c>
      <c r="AX155" s="13" t="s">
        <v>77</v>
      </c>
      <c r="AY155" s="258" t="s">
        <v>155</v>
      </c>
    </row>
    <row r="156" s="14" customFormat="1">
      <c r="A156" s="14"/>
      <c r="B156" s="259"/>
      <c r="C156" s="260"/>
      <c r="D156" s="233" t="s">
        <v>164</v>
      </c>
      <c r="E156" s="261" t="s">
        <v>1</v>
      </c>
      <c r="F156" s="262" t="s">
        <v>243</v>
      </c>
      <c r="G156" s="260"/>
      <c r="H156" s="263">
        <v>388.81</v>
      </c>
      <c r="I156" s="264"/>
      <c r="J156" s="260"/>
      <c r="K156" s="260"/>
      <c r="L156" s="265"/>
      <c r="M156" s="266"/>
      <c r="N156" s="267"/>
      <c r="O156" s="267"/>
      <c r="P156" s="267"/>
      <c r="Q156" s="267"/>
      <c r="R156" s="267"/>
      <c r="S156" s="267"/>
      <c r="T156" s="26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9" t="s">
        <v>164</v>
      </c>
      <c r="AU156" s="269" t="s">
        <v>84</v>
      </c>
      <c r="AV156" s="14" t="s">
        <v>161</v>
      </c>
      <c r="AW156" s="14" t="s">
        <v>33</v>
      </c>
      <c r="AX156" s="14" t="s">
        <v>84</v>
      </c>
      <c r="AY156" s="269" t="s">
        <v>155</v>
      </c>
    </row>
    <row r="157" s="2" customFormat="1" ht="21.75" customHeight="1">
      <c r="A157" s="37"/>
      <c r="B157" s="38"/>
      <c r="C157" s="220" t="s">
        <v>196</v>
      </c>
      <c r="D157" s="220" t="s">
        <v>156</v>
      </c>
      <c r="E157" s="221" t="s">
        <v>189</v>
      </c>
      <c r="F157" s="222" t="s">
        <v>190</v>
      </c>
      <c r="G157" s="223" t="s">
        <v>159</v>
      </c>
      <c r="H157" s="224">
        <v>388.81</v>
      </c>
      <c r="I157" s="225"/>
      <c r="J157" s="226">
        <f>ROUND(I157*H157,2)</f>
        <v>0</v>
      </c>
      <c r="K157" s="222" t="s">
        <v>160</v>
      </c>
      <c r="L157" s="43"/>
      <c r="M157" s="227" t="s">
        <v>1</v>
      </c>
      <c r="N157" s="228" t="s">
        <v>44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1" t="s">
        <v>161</v>
      </c>
      <c r="AT157" s="231" t="s">
        <v>156</v>
      </c>
      <c r="AU157" s="231" t="s">
        <v>84</v>
      </c>
      <c r="AY157" s="16" t="s">
        <v>155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6" t="s">
        <v>161</v>
      </c>
      <c r="BK157" s="232">
        <f>ROUND(I157*H157,2)</f>
        <v>0</v>
      </c>
      <c r="BL157" s="16" t="s">
        <v>161</v>
      </c>
      <c r="BM157" s="231" t="s">
        <v>761</v>
      </c>
    </row>
    <row r="158" s="2" customFormat="1">
      <c r="A158" s="37"/>
      <c r="B158" s="38"/>
      <c r="C158" s="39"/>
      <c r="D158" s="233" t="s">
        <v>163</v>
      </c>
      <c r="E158" s="39"/>
      <c r="F158" s="234" t="s">
        <v>190</v>
      </c>
      <c r="G158" s="39"/>
      <c r="H158" s="39"/>
      <c r="I158" s="235"/>
      <c r="J158" s="39"/>
      <c r="K158" s="39"/>
      <c r="L158" s="43"/>
      <c r="M158" s="236"/>
      <c r="N158" s="237"/>
      <c r="O158" s="91"/>
      <c r="P158" s="91"/>
      <c r="Q158" s="91"/>
      <c r="R158" s="91"/>
      <c r="S158" s="91"/>
      <c r="T158" s="92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163</v>
      </c>
      <c r="AU158" s="16" t="s">
        <v>84</v>
      </c>
    </row>
    <row r="159" s="2" customFormat="1" ht="16.5" customHeight="1">
      <c r="A159" s="37"/>
      <c r="B159" s="38"/>
      <c r="C159" s="220" t="s">
        <v>201</v>
      </c>
      <c r="D159" s="220" t="s">
        <v>156</v>
      </c>
      <c r="E159" s="221" t="s">
        <v>193</v>
      </c>
      <c r="F159" s="222" t="s">
        <v>194</v>
      </c>
      <c r="G159" s="223" t="s">
        <v>159</v>
      </c>
      <c r="H159" s="224">
        <v>388.81</v>
      </c>
      <c r="I159" s="225"/>
      <c r="J159" s="226">
        <f>ROUND(I159*H159,2)</f>
        <v>0</v>
      </c>
      <c r="K159" s="222" t="s">
        <v>160</v>
      </c>
      <c r="L159" s="43"/>
      <c r="M159" s="227" t="s">
        <v>1</v>
      </c>
      <c r="N159" s="228" t="s">
        <v>44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1" t="s">
        <v>161</v>
      </c>
      <c r="AT159" s="231" t="s">
        <v>156</v>
      </c>
      <c r="AU159" s="231" t="s">
        <v>84</v>
      </c>
      <c r="AY159" s="16" t="s">
        <v>155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6" t="s">
        <v>161</v>
      </c>
      <c r="BK159" s="232">
        <f>ROUND(I159*H159,2)</f>
        <v>0</v>
      </c>
      <c r="BL159" s="16" t="s">
        <v>161</v>
      </c>
      <c r="BM159" s="231" t="s">
        <v>762</v>
      </c>
    </row>
    <row r="160" s="2" customFormat="1">
      <c r="A160" s="37"/>
      <c r="B160" s="38"/>
      <c r="C160" s="39"/>
      <c r="D160" s="233" t="s">
        <v>163</v>
      </c>
      <c r="E160" s="39"/>
      <c r="F160" s="234" t="s">
        <v>194</v>
      </c>
      <c r="G160" s="39"/>
      <c r="H160" s="39"/>
      <c r="I160" s="235"/>
      <c r="J160" s="39"/>
      <c r="K160" s="39"/>
      <c r="L160" s="43"/>
      <c r="M160" s="236"/>
      <c r="N160" s="237"/>
      <c r="O160" s="91"/>
      <c r="P160" s="91"/>
      <c r="Q160" s="91"/>
      <c r="R160" s="91"/>
      <c r="S160" s="91"/>
      <c r="T160" s="92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163</v>
      </c>
      <c r="AU160" s="16" t="s">
        <v>84</v>
      </c>
    </row>
    <row r="161" s="2" customFormat="1" ht="24.15" customHeight="1">
      <c r="A161" s="37"/>
      <c r="B161" s="38"/>
      <c r="C161" s="220" t="s">
        <v>206</v>
      </c>
      <c r="D161" s="220" t="s">
        <v>156</v>
      </c>
      <c r="E161" s="221" t="s">
        <v>197</v>
      </c>
      <c r="F161" s="222" t="s">
        <v>198</v>
      </c>
      <c r="G161" s="223" t="s">
        <v>159</v>
      </c>
      <c r="H161" s="224">
        <v>132.91</v>
      </c>
      <c r="I161" s="225"/>
      <c r="J161" s="226">
        <f>ROUND(I161*H161,2)</f>
        <v>0</v>
      </c>
      <c r="K161" s="222" t="s">
        <v>160</v>
      </c>
      <c r="L161" s="43"/>
      <c r="M161" s="227" t="s">
        <v>1</v>
      </c>
      <c r="N161" s="228" t="s">
        <v>44</v>
      </c>
      <c r="O161" s="91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1" t="s">
        <v>161</v>
      </c>
      <c r="AT161" s="231" t="s">
        <v>156</v>
      </c>
      <c r="AU161" s="231" t="s">
        <v>84</v>
      </c>
      <c r="AY161" s="16" t="s">
        <v>155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6" t="s">
        <v>161</v>
      </c>
      <c r="BK161" s="232">
        <f>ROUND(I161*H161,2)</f>
        <v>0</v>
      </c>
      <c r="BL161" s="16" t="s">
        <v>161</v>
      </c>
      <c r="BM161" s="231" t="s">
        <v>763</v>
      </c>
    </row>
    <row r="162" s="2" customFormat="1">
      <c r="A162" s="37"/>
      <c r="B162" s="38"/>
      <c r="C162" s="39"/>
      <c r="D162" s="233" t="s">
        <v>163</v>
      </c>
      <c r="E162" s="39"/>
      <c r="F162" s="234" t="s">
        <v>198</v>
      </c>
      <c r="G162" s="39"/>
      <c r="H162" s="39"/>
      <c r="I162" s="235"/>
      <c r="J162" s="39"/>
      <c r="K162" s="39"/>
      <c r="L162" s="43"/>
      <c r="M162" s="236"/>
      <c r="N162" s="237"/>
      <c r="O162" s="91"/>
      <c r="P162" s="91"/>
      <c r="Q162" s="91"/>
      <c r="R162" s="91"/>
      <c r="S162" s="91"/>
      <c r="T162" s="92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163</v>
      </c>
      <c r="AU162" s="16" t="s">
        <v>84</v>
      </c>
    </row>
    <row r="163" s="13" customFormat="1">
      <c r="A163" s="13"/>
      <c r="B163" s="248"/>
      <c r="C163" s="249"/>
      <c r="D163" s="233" t="s">
        <v>164</v>
      </c>
      <c r="E163" s="250" t="s">
        <v>1</v>
      </c>
      <c r="F163" s="251" t="s">
        <v>764</v>
      </c>
      <c r="G163" s="249"/>
      <c r="H163" s="252">
        <v>132.91</v>
      </c>
      <c r="I163" s="253"/>
      <c r="J163" s="249"/>
      <c r="K163" s="249"/>
      <c r="L163" s="254"/>
      <c r="M163" s="255"/>
      <c r="N163" s="256"/>
      <c r="O163" s="256"/>
      <c r="P163" s="256"/>
      <c r="Q163" s="256"/>
      <c r="R163" s="256"/>
      <c r="S163" s="256"/>
      <c r="T163" s="25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8" t="s">
        <v>164</v>
      </c>
      <c r="AU163" s="258" t="s">
        <v>84</v>
      </c>
      <c r="AV163" s="13" t="s">
        <v>86</v>
      </c>
      <c r="AW163" s="13" t="s">
        <v>33</v>
      </c>
      <c r="AX163" s="13" t="s">
        <v>77</v>
      </c>
      <c r="AY163" s="258" t="s">
        <v>155</v>
      </c>
    </row>
    <row r="164" s="14" customFormat="1">
      <c r="A164" s="14"/>
      <c r="B164" s="259"/>
      <c r="C164" s="260"/>
      <c r="D164" s="233" t="s">
        <v>164</v>
      </c>
      <c r="E164" s="261" t="s">
        <v>1</v>
      </c>
      <c r="F164" s="262" t="s">
        <v>243</v>
      </c>
      <c r="G164" s="260"/>
      <c r="H164" s="263">
        <v>132.91</v>
      </c>
      <c r="I164" s="264"/>
      <c r="J164" s="260"/>
      <c r="K164" s="260"/>
      <c r="L164" s="265"/>
      <c r="M164" s="266"/>
      <c r="N164" s="267"/>
      <c r="O164" s="267"/>
      <c r="P164" s="267"/>
      <c r="Q164" s="267"/>
      <c r="R164" s="267"/>
      <c r="S164" s="267"/>
      <c r="T164" s="26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9" t="s">
        <v>164</v>
      </c>
      <c r="AU164" s="269" t="s">
        <v>84</v>
      </c>
      <c r="AV164" s="14" t="s">
        <v>161</v>
      </c>
      <c r="AW164" s="14" t="s">
        <v>33</v>
      </c>
      <c r="AX164" s="14" t="s">
        <v>84</v>
      </c>
      <c r="AY164" s="269" t="s">
        <v>155</v>
      </c>
    </row>
    <row r="165" s="2" customFormat="1" ht="24.15" customHeight="1">
      <c r="A165" s="37"/>
      <c r="B165" s="38"/>
      <c r="C165" s="220" t="s">
        <v>8</v>
      </c>
      <c r="D165" s="220" t="s">
        <v>156</v>
      </c>
      <c r="E165" s="221" t="s">
        <v>202</v>
      </c>
      <c r="F165" s="222" t="s">
        <v>203</v>
      </c>
      <c r="G165" s="223" t="s">
        <v>159</v>
      </c>
      <c r="H165" s="224">
        <v>137.55000000000001</v>
      </c>
      <c r="I165" s="225"/>
      <c r="J165" s="226">
        <f>ROUND(I165*H165,2)</f>
        <v>0</v>
      </c>
      <c r="K165" s="222" t="s">
        <v>160</v>
      </c>
      <c r="L165" s="43"/>
      <c r="M165" s="227" t="s">
        <v>1</v>
      </c>
      <c r="N165" s="228" t="s">
        <v>44</v>
      </c>
      <c r="O165" s="91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1" t="s">
        <v>161</v>
      </c>
      <c r="AT165" s="231" t="s">
        <v>156</v>
      </c>
      <c r="AU165" s="231" t="s">
        <v>84</v>
      </c>
      <c r="AY165" s="16" t="s">
        <v>155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6" t="s">
        <v>161</v>
      </c>
      <c r="BK165" s="232">
        <f>ROUND(I165*H165,2)</f>
        <v>0</v>
      </c>
      <c r="BL165" s="16" t="s">
        <v>161</v>
      </c>
      <c r="BM165" s="231" t="s">
        <v>765</v>
      </c>
    </row>
    <row r="166" s="2" customFormat="1">
      <c r="A166" s="37"/>
      <c r="B166" s="38"/>
      <c r="C166" s="39"/>
      <c r="D166" s="233" t="s">
        <v>163</v>
      </c>
      <c r="E166" s="39"/>
      <c r="F166" s="234" t="s">
        <v>203</v>
      </c>
      <c r="G166" s="39"/>
      <c r="H166" s="39"/>
      <c r="I166" s="235"/>
      <c r="J166" s="39"/>
      <c r="K166" s="39"/>
      <c r="L166" s="43"/>
      <c r="M166" s="236"/>
      <c r="N166" s="237"/>
      <c r="O166" s="91"/>
      <c r="P166" s="91"/>
      <c r="Q166" s="91"/>
      <c r="R166" s="91"/>
      <c r="S166" s="91"/>
      <c r="T166" s="92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163</v>
      </c>
      <c r="AU166" s="16" t="s">
        <v>84</v>
      </c>
    </row>
    <row r="167" s="13" customFormat="1">
      <c r="A167" s="13"/>
      <c r="B167" s="248"/>
      <c r="C167" s="249"/>
      <c r="D167" s="233" t="s">
        <v>164</v>
      </c>
      <c r="E167" s="250" t="s">
        <v>1</v>
      </c>
      <c r="F167" s="251" t="s">
        <v>766</v>
      </c>
      <c r="G167" s="249"/>
      <c r="H167" s="252">
        <v>137.55000000000001</v>
      </c>
      <c r="I167" s="253"/>
      <c r="J167" s="249"/>
      <c r="K167" s="249"/>
      <c r="L167" s="254"/>
      <c r="M167" s="255"/>
      <c r="N167" s="256"/>
      <c r="O167" s="256"/>
      <c r="P167" s="256"/>
      <c r="Q167" s="256"/>
      <c r="R167" s="256"/>
      <c r="S167" s="256"/>
      <c r="T167" s="25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8" t="s">
        <v>164</v>
      </c>
      <c r="AU167" s="258" t="s">
        <v>84</v>
      </c>
      <c r="AV167" s="13" t="s">
        <v>86</v>
      </c>
      <c r="AW167" s="13" t="s">
        <v>33</v>
      </c>
      <c r="AX167" s="13" t="s">
        <v>77</v>
      </c>
      <c r="AY167" s="258" t="s">
        <v>155</v>
      </c>
    </row>
    <row r="168" s="14" customFormat="1">
      <c r="A168" s="14"/>
      <c r="B168" s="259"/>
      <c r="C168" s="260"/>
      <c r="D168" s="233" t="s">
        <v>164</v>
      </c>
      <c r="E168" s="261" t="s">
        <v>1</v>
      </c>
      <c r="F168" s="262" t="s">
        <v>243</v>
      </c>
      <c r="G168" s="260"/>
      <c r="H168" s="263">
        <v>137.55000000000001</v>
      </c>
      <c r="I168" s="264"/>
      <c r="J168" s="260"/>
      <c r="K168" s="260"/>
      <c r="L168" s="265"/>
      <c r="M168" s="266"/>
      <c r="N168" s="267"/>
      <c r="O168" s="267"/>
      <c r="P168" s="267"/>
      <c r="Q168" s="267"/>
      <c r="R168" s="267"/>
      <c r="S168" s="267"/>
      <c r="T168" s="26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9" t="s">
        <v>164</v>
      </c>
      <c r="AU168" s="269" t="s">
        <v>84</v>
      </c>
      <c r="AV168" s="14" t="s">
        <v>161</v>
      </c>
      <c r="AW168" s="14" t="s">
        <v>33</v>
      </c>
      <c r="AX168" s="14" t="s">
        <v>84</v>
      </c>
      <c r="AY168" s="269" t="s">
        <v>155</v>
      </c>
    </row>
    <row r="169" s="2" customFormat="1" ht="16.5" customHeight="1">
      <c r="A169" s="37"/>
      <c r="B169" s="38"/>
      <c r="C169" s="220" t="s">
        <v>218</v>
      </c>
      <c r="D169" s="220" t="s">
        <v>156</v>
      </c>
      <c r="E169" s="221" t="s">
        <v>207</v>
      </c>
      <c r="F169" s="222" t="s">
        <v>208</v>
      </c>
      <c r="G169" s="223" t="s">
        <v>209</v>
      </c>
      <c r="H169" s="224">
        <v>583.21500000000003</v>
      </c>
      <c r="I169" s="225"/>
      <c r="J169" s="226">
        <f>ROUND(I169*H169,2)</f>
        <v>0</v>
      </c>
      <c r="K169" s="222" t="s">
        <v>160</v>
      </c>
      <c r="L169" s="43"/>
      <c r="M169" s="227" t="s">
        <v>1</v>
      </c>
      <c r="N169" s="228" t="s">
        <v>44</v>
      </c>
      <c r="O169" s="91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1" t="s">
        <v>161</v>
      </c>
      <c r="AT169" s="231" t="s">
        <v>156</v>
      </c>
      <c r="AU169" s="231" t="s">
        <v>84</v>
      </c>
      <c r="AY169" s="16" t="s">
        <v>155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6" t="s">
        <v>161</v>
      </c>
      <c r="BK169" s="232">
        <f>ROUND(I169*H169,2)</f>
        <v>0</v>
      </c>
      <c r="BL169" s="16" t="s">
        <v>161</v>
      </c>
      <c r="BM169" s="231" t="s">
        <v>767</v>
      </c>
    </row>
    <row r="170" s="2" customFormat="1">
      <c r="A170" s="37"/>
      <c r="B170" s="38"/>
      <c r="C170" s="39"/>
      <c r="D170" s="233" t="s">
        <v>163</v>
      </c>
      <c r="E170" s="39"/>
      <c r="F170" s="234" t="s">
        <v>208</v>
      </c>
      <c r="G170" s="39"/>
      <c r="H170" s="39"/>
      <c r="I170" s="235"/>
      <c r="J170" s="39"/>
      <c r="K170" s="39"/>
      <c r="L170" s="43"/>
      <c r="M170" s="236"/>
      <c r="N170" s="237"/>
      <c r="O170" s="91"/>
      <c r="P170" s="91"/>
      <c r="Q170" s="91"/>
      <c r="R170" s="91"/>
      <c r="S170" s="91"/>
      <c r="T170" s="92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163</v>
      </c>
      <c r="AU170" s="16" t="s">
        <v>84</v>
      </c>
    </row>
    <row r="171" s="13" customFormat="1">
      <c r="A171" s="13"/>
      <c r="B171" s="248"/>
      <c r="C171" s="249"/>
      <c r="D171" s="233" t="s">
        <v>164</v>
      </c>
      <c r="E171" s="250" t="s">
        <v>1</v>
      </c>
      <c r="F171" s="251" t="s">
        <v>768</v>
      </c>
      <c r="G171" s="249"/>
      <c r="H171" s="252">
        <v>583.21500000000003</v>
      </c>
      <c r="I171" s="253"/>
      <c r="J171" s="249"/>
      <c r="K171" s="249"/>
      <c r="L171" s="254"/>
      <c r="M171" s="255"/>
      <c r="N171" s="256"/>
      <c r="O171" s="256"/>
      <c r="P171" s="256"/>
      <c r="Q171" s="256"/>
      <c r="R171" s="256"/>
      <c r="S171" s="256"/>
      <c r="T171" s="25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8" t="s">
        <v>164</v>
      </c>
      <c r="AU171" s="258" t="s">
        <v>84</v>
      </c>
      <c r="AV171" s="13" t="s">
        <v>86</v>
      </c>
      <c r="AW171" s="13" t="s">
        <v>33</v>
      </c>
      <c r="AX171" s="13" t="s">
        <v>77</v>
      </c>
      <c r="AY171" s="258" t="s">
        <v>155</v>
      </c>
    </row>
    <row r="172" s="14" customFormat="1">
      <c r="A172" s="14"/>
      <c r="B172" s="259"/>
      <c r="C172" s="260"/>
      <c r="D172" s="233" t="s">
        <v>164</v>
      </c>
      <c r="E172" s="261" t="s">
        <v>1</v>
      </c>
      <c r="F172" s="262" t="s">
        <v>243</v>
      </c>
      <c r="G172" s="260"/>
      <c r="H172" s="263">
        <v>583.21500000000003</v>
      </c>
      <c r="I172" s="264"/>
      <c r="J172" s="260"/>
      <c r="K172" s="260"/>
      <c r="L172" s="265"/>
      <c r="M172" s="266"/>
      <c r="N172" s="267"/>
      <c r="O172" s="267"/>
      <c r="P172" s="267"/>
      <c r="Q172" s="267"/>
      <c r="R172" s="267"/>
      <c r="S172" s="267"/>
      <c r="T172" s="26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9" t="s">
        <v>164</v>
      </c>
      <c r="AU172" s="269" t="s">
        <v>84</v>
      </c>
      <c r="AV172" s="14" t="s">
        <v>161</v>
      </c>
      <c r="AW172" s="14" t="s">
        <v>33</v>
      </c>
      <c r="AX172" s="14" t="s">
        <v>84</v>
      </c>
      <c r="AY172" s="269" t="s">
        <v>155</v>
      </c>
    </row>
    <row r="173" s="2" customFormat="1" ht="16.5" customHeight="1">
      <c r="A173" s="37"/>
      <c r="B173" s="38"/>
      <c r="C173" s="220" t="s">
        <v>225</v>
      </c>
      <c r="D173" s="220" t="s">
        <v>156</v>
      </c>
      <c r="E173" s="221" t="s">
        <v>213</v>
      </c>
      <c r="F173" s="222" t="s">
        <v>214</v>
      </c>
      <c r="G173" s="223" t="s">
        <v>215</v>
      </c>
      <c r="H173" s="224">
        <v>6</v>
      </c>
      <c r="I173" s="225"/>
      <c r="J173" s="226">
        <f>ROUND(I173*H173,2)</f>
        <v>0</v>
      </c>
      <c r="K173" s="222" t="s">
        <v>160</v>
      </c>
      <c r="L173" s="43"/>
      <c r="M173" s="227" t="s">
        <v>1</v>
      </c>
      <c r="N173" s="228" t="s">
        <v>44</v>
      </c>
      <c r="O173" s="91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1" t="s">
        <v>161</v>
      </c>
      <c r="AT173" s="231" t="s">
        <v>156</v>
      </c>
      <c r="AU173" s="231" t="s">
        <v>84</v>
      </c>
      <c r="AY173" s="16" t="s">
        <v>155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6" t="s">
        <v>161</v>
      </c>
      <c r="BK173" s="232">
        <f>ROUND(I173*H173,2)</f>
        <v>0</v>
      </c>
      <c r="BL173" s="16" t="s">
        <v>161</v>
      </c>
      <c r="BM173" s="231" t="s">
        <v>769</v>
      </c>
    </row>
    <row r="174" s="2" customFormat="1">
      <c r="A174" s="37"/>
      <c r="B174" s="38"/>
      <c r="C174" s="39"/>
      <c r="D174" s="233" t="s">
        <v>163</v>
      </c>
      <c r="E174" s="39"/>
      <c r="F174" s="234" t="s">
        <v>214</v>
      </c>
      <c r="G174" s="39"/>
      <c r="H174" s="39"/>
      <c r="I174" s="235"/>
      <c r="J174" s="39"/>
      <c r="K174" s="39"/>
      <c r="L174" s="43"/>
      <c r="M174" s="236"/>
      <c r="N174" s="237"/>
      <c r="O174" s="91"/>
      <c r="P174" s="91"/>
      <c r="Q174" s="91"/>
      <c r="R174" s="91"/>
      <c r="S174" s="91"/>
      <c r="T174" s="92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163</v>
      </c>
      <c r="AU174" s="16" t="s">
        <v>84</v>
      </c>
    </row>
    <row r="175" s="2" customFormat="1" ht="24.15" customHeight="1">
      <c r="A175" s="37"/>
      <c r="B175" s="38"/>
      <c r="C175" s="220" t="s">
        <v>231</v>
      </c>
      <c r="D175" s="220" t="s">
        <v>156</v>
      </c>
      <c r="E175" s="221" t="s">
        <v>770</v>
      </c>
      <c r="F175" s="222" t="s">
        <v>771</v>
      </c>
      <c r="G175" s="223" t="s">
        <v>772</v>
      </c>
      <c r="H175" s="224">
        <v>240</v>
      </c>
      <c r="I175" s="225"/>
      <c r="J175" s="226">
        <f>ROUND(I175*H175,2)</f>
        <v>0</v>
      </c>
      <c r="K175" s="222" t="s">
        <v>160</v>
      </c>
      <c r="L175" s="43"/>
      <c r="M175" s="227" t="s">
        <v>1</v>
      </c>
      <c r="N175" s="228" t="s">
        <v>44</v>
      </c>
      <c r="O175" s="91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1" t="s">
        <v>161</v>
      </c>
      <c r="AT175" s="231" t="s">
        <v>156</v>
      </c>
      <c r="AU175" s="231" t="s">
        <v>84</v>
      </c>
      <c r="AY175" s="16" t="s">
        <v>155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6" t="s">
        <v>161</v>
      </c>
      <c r="BK175" s="232">
        <f>ROUND(I175*H175,2)</f>
        <v>0</v>
      </c>
      <c r="BL175" s="16" t="s">
        <v>161</v>
      </c>
      <c r="BM175" s="231" t="s">
        <v>773</v>
      </c>
    </row>
    <row r="176" s="2" customFormat="1">
      <c r="A176" s="37"/>
      <c r="B176" s="38"/>
      <c r="C176" s="39"/>
      <c r="D176" s="233" t="s">
        <v>163</v>
      </c>
      <c r="E176" s="39"/>
      <c r="F176" s="234" t="s">
        <v>771</v>
      </c>
      <c r="G176" s="39"/>
      <c r="H176" s="39"/>
      <c r="I176" s="235"/>
      <c r="J176" s="39"/>
      <c r="K176" s="39"/>
      <c r="L176" s="43"/>
      <c r="M176" s="236"/>
      <c r="N176" s="237"/>
      <c r="O176" s="91"/>
      <c r="P176" s="91"/>
      <c r="Q176" s="91"/>
      <c r="R176" s="91"/>
      <c r="S176" s="91"/>
      <c r="T176" s="92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163</v>
      </c>
      <c r="AU176" s="16" t="s">
        <v>84</v>
      </c>
    </row>
    <row r="177" s="11" customFormat="1" ht="25.92" customHeight="1">
      <c r="A177" s="11"/>
      <c r="B177" s="206"/>
      <c r="C177" s="207"/>
      <c r="D177" s="208" t="s">
        <v>76</v>
      </c>
      <c r="E177" s="209" t="s">
        <v>161</v>
      </c>
      <c r="F177" s="209" t="s">
        <v>224</v>
      </c>
      <c r="G177" s="207"/>
      <c r="H177" s="207"/>
      <c r="I177" s="210"/>
      <c r="J177" s="211">
        <f>BK177</f>
        <v>0</v>
      </c>
      <c r="K177" s="207"/>
      <c r="L177" s="212"/>
      <c r="M177" s="213"/>
      <c r="N177" s="214"/>
      <c r="O177" s="214"/>
      <c r="P177" s="215">
        <f>SUM(P178:P185)</f>
        <v>0</v>
      </c>
      <c r="Q177" s="214"/>
      <c r="R177" s="215">
        <f>SUM(R178:R185)</f>
        <v>0</v>
      </c>
      <c r="S177" s="214"/>
      <c r="T177" s="216">
        <f>SUM(T178:T185)</f>
        <v>0</v>
      </c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R177" s="217" t="s">
        <v>84</v>
      </c>
      <c r="AT177" s="218" t="s">
        <v>76</v>
      </c>
      <c r="AU177" s="218" t="s">
        <v>77</v>
      </c>
      <c r="AY177" s="217" t="s">
        <v>155</v>
      </c>
      <c r="BK177" s="219">
        <f>SUM(BK178:BK185)</f>
        <v>0</v>
      </c>
    </row>
    <row r="178" s="2" customFormat="1" ht="16.5" customHeight="1">
      <c r="A178" s="37"/>
      <c r="B178" s="38"/>
      <c r="C178" s="220" t="s">
        <v>236</v>
      </c>
      <c r="D178" s="220" t="s">
        <v>156</v>
      </c>
      <c r="E178" s="221" t="s">
        <v>774</v>
      </c>
      <c r="F178" s="222" t="s">
        <v>775</v>
      </c>
      <c r="G178" s="223" t="s">
        <v>159</v>
      </c>
      <c r="H178" s="224">
        <v>4.6100000000000003</v>
      </c>
      <c r="I178" s="225"/>
      <c r="J178" s="226">
        <f>ROUND(I178*H178,2)</f>
        <v>0</v>
      </c>
      <c r="K178" s="222" t="s">
        <v>160</v>
      </c>
      <c r="L178" s="43"/>
      <c r="M178" s="227" t="s">
        <v>1</v>
      </c>
      <c r="N178" s="228" t="s">
        <v>44</v>
      </c>
      <c r="O178" s="91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1" t="s">
        <v>161</v>
      </c>
      <c r="AT178" s="231" t="s">
        <v>156</v>
      </c>
      <c r="AU178" s="231" t="s">
        <v>84</v>
      </c>
      <c r="AY178" s="16" t="s">
        <v>155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6" t="s">
        <v>161</v>
      </c>
      <c r="BK178" s="232">
        <f>ROUND(I178*H178,2)</f>
        <v>0</v>
      </c>
      <c r="BL178" s="16" t="s">
        <v>161</v>
      </c>
      <c r="BM178" s="231" t="s">
        <v>776</v>
      </c>
    </row>
    <row r="179" s="2" customFormat="1">
      <c r="A179" s="37"/>
      <c r="B179" s="38"/>
      <c r="C179" s="39"/>
      <c r="D179" s="233" t="s">
        <v>163</v>
      </c>
      <c r="E179" s="39"/>
      <c r="F179" s="234" t="s">
        <v>775</v>
      </c>
      <c r="G179" s="39"/>
      <c r="H179" s="39"/>
      <c r="I179" s="235"/>
      <c r="J179" s="39"/>
      <c r="K179" s="39"/>
      <c r="L179" s="43"/>
      <c r="M179" s="236"/>
      <c r="N179" s="237"/>
      <c r="O179" s="91"/>
      <c r="P179" s="91"/>
      <c r="Q179" s="91"/>
      <c r="R179" s="91"/>
      <c r="S179" s="91"/>
      <c r="T179" s="92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163</v>
      </c>
      <c r="AU179" s="16" t="s">
        <v>84</v>
      </c>
    </row>
    <row r="180" s="13" customFormat="1">
      <c r="A180" s="13"/>
      <c r="B180" s="248"/>
      <c r="C180" s="249"/>
      <c r="D180" s="233" t="s">
        <v>164</v>
      </c>
      <c r="E180" s="250" t="s">
        <v>1</v>
      </c>
      <c r="F180" s="251" t="s">
        <v>777</v>
      </c>
      <c r="G180" s="249"/>
      <c r="H180" s="252">
        <v>4.6100000000000003</v>
      </c>
      <c r="I180" s="253"/>
      <c r="J180" s="249"/>
      <c r="K180" s="249"/>
      <c r="L180" s="254"/>
      <c r="M180" s="255"/>
      <c r="N180" s="256"/>
      <c r="O180" s="256"/>
      <c r="P180" s="256"/>
      <c r="Q180" s="256"/>
      <c r="R180" s="256"/>
      <c r="S180" s="256"/>
      <c r="T180" s="25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8" t="s">
        <v>164</v>
      </c>
      <c r="AU180" s="258" t="s">
        <v>84</v>
      </c>
      <c r="AV180" s="13" t="s">
        <v>86</v>
      </c>
      <c r="AW180" s="13" t="s">
        <v>33</v>
      </c>
      <c r="AX180" s="13" t="s">
        <v>77</v>
      </c>
      <c r="AY180" s="258" t="s">
        <v>155</v>
      </c>
    </row>
    <row r="181" s="14" customFormat="1">
      <c r="A181" s="14"/>
      <c r="B181" s="259"/>
      <c r="C181" s="260"/>
      <c r="D181" s="233" t="s">
        <v>164</v>
      </c>
      <c r="E181" s="261" t="s">
        <v>1</v>
      </c>
      <c r="F181" s="262" t="s">
        <v>243</v>
      </c>
      <c r="G181" s="260"/>
      <c r="H181" s="263">
        <v>4.6100000000000003</v>
      </c>
      <c r="I181" s="264"/>
      <c r="J181" s="260"/>
      <c r="K181" s="260"/>
      <c r="L181" s="265"/>
      <c r="M181" s="266"/>
      <c r="N181" s="267"/>
      <c r="O181" s="267"/>
      <c r="P181" s="267"/>
      <c r="Q181" s="267"/>
      <c r="R181" s="267"/>
      <c r="S181" s="267"/>
      <c r="T181" s="26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9" t="s">
        <v>164</v>
      </c>
      <c r="AU181" s="269" t="s">
        <v>84</v>
      </c>
      <c r="AV181" s="14" t="s">
        <v>161</v>
      </c>
      <c r="AW181" s="14" t="s">
        <v>33</v>
      </c>
      <c r="AX181" s="14" t="s">
        <v>84</v>
      </c>
      <c r="AY181" s="269" t="s">
        <v>155</v>
      </c>
    </row>
    <row r="182" s="2" customFormat="1" ht="16.5" customHeight="1">
      <c r="A182" s="37"/>
      <c r="B182" s="38"/>
      <c r="C182" s="220" t="s">
        <v>244</v>
      </c>
      <c r="D182" s="220" t="s">
        <v>156</v>
      </c>
      <c r="E182" s="221" t="s">
        <v>778</v>
      </c>
      <c r="F182" s="222" t="s">
        <v>779</v>
      </c>
      <c r="G182" s="223" t="s">
        <v>159</v>
      </c>
      <c r="H182" s="224">
        <v>47.090000000000003</v>
      </c>
      <c r="I182" s="225"/>
      <c r="J182" s="226">
        <f>ROUND(I182*H182,2)</f>
        <v>0</v>
      </c>
      <c r="K182" s="222" t="s">
        <v>160</v>
      </c>
      <c r="L182" s="43"/>
      <c r="M182" s="227" t="s">
        <v>1</v>
      </c>
      <c r="N182" s="228" t="s">
        <v>44</v>
      </c>
      <c r="O182" s="91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1" t="s">
        <v>161</v>
      </c>
      <c r="AT182" s="231" t="s">
        <v>156</v>
      </c>
      <c r="AU182" s="231" t="s">
        <v>84</v>
      </c>
      <c r="AY182" s="16" t="s">
        <v>155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6" t="s">
        <v>161</v>
      </c>
      <c r="BK182" s="232">
        <f>ROUND(I182*H182,2)</f>
        <v>0</v>
      </c>
      <c r="BL182" s="16" t="s">
        <v>161</v>
      </c>
      <c r="BM182" s="231" t="s">
        <v>780</v>
      </c>
    </row>
    <row r="183" s="2" customFormat="1">
      <c r="A183" s="37"/>
      <c r="B183" s="38"/>
      <c r="C183" s="39"/>
      <c r="D183" s="233" t="s">
        <v>163</v>
      </c>
      <c r="E183" s="39"/>
      <c r="F183" s="234" t="s">
        <v>779</v>
      </c>
      <c r="G183" s="39"/>
      <c r="H183" s="39"/>
      <c r="I183" s="235"/>
      <c r="J183" s="39"/>
      <c r="K183" s="39"/>
      <c r="L183" s="43"/>
      <c r="M183" s="236"/>
      <c r="N183" s="237"/>
      <c r="O183" s="91"/>
      <c r="P183" s="91"/>
      <c r="Q183" s="91"/>
      <c r="R183" s="91"/>
      <c r="S183" s="91"/>
      <c r="T183" s="92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163</v>
      </c>
      <c r="AU183" s="16" t="s">
        <v>84</v>
      </c>
    </row>
    <row r="184" s="13" customFormat="1">
      <c r="A184" s="13"/>
      <c r="B184" s="248"/>
      <c r="C184" s="249"/>
      <c r="D184" s="233" t="s">
        <v>164</v>
      </c>
      <c r="E184" s="250" t="s">
        <v>1</v>
      </c>
      <c r="F184" s="251" t="s">
        <v>781</v>
      </c>
      <c r="G184" s="249"/>
      <c r="H184" s="252">
        <v>47.090000000000003</v>
      </c>
      <c r="I184" s="253"/>
      <c r="J184" s="249"/>
      <c r="K184" s="249"/>
      <c r="L184" s="254"/>
      <c r="M184" s="255"/>
      <c r="N184" s="256"/>
      <c r="O184" s="256"/>
      <c r="P184" s="256"/>
      <c r="Q184" s="256"/>
      <c r="R184" s="256"/>
      <c r="S184" s="256"/>
      <c r="T184" s="25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8" t="s">
        <v>164</v>
      </c>
      <c r="AU184" s="258" t="s">
        <v>84</v>
      </c>
      <c r="AV184" s="13" t="s">
        <v>86</v>
      </c>
      <c r="AW184" s="13" t="s">
        <v>33</v>
      </c>
      <c r="AX184" s="13" t="s">
        <v>77</v>
      </c>
      <c r="AY184" s="258" t="s">
        <v>155</v>
      </c>
    </row>
    <row r="185" s="14" customFormat="1">
      <c r="A185" s="14"/>
      <c r="B185" s="259"/>
      <c r="C185" s="260"/>
      <c r="D185" s="233" t="s">
        <v>164</v>
      </c>
      <c r="E185" s="261" t="s">
        <v>1</v>
      </c>
      <c r="F185" s="262" t="s">
        <v>243</v>
      </c>
      <c r="G185" s="260"/>
      <c r="H185" s="263">
        <v>47.090000000000003</v>
      </c>
      <c r="I185" s="264"/>
      <c r="J185" s="260"/>
      <c r="K185" s="260"/>
      <c r="L185" s="265"/>
      <c r="M185" s="266"/>
      <c r="N185" s="267"/>
      <c r="O185" s="267"/>
      <c r="P185" s="267"/>
      <c r="Q185" s="267"/>
      <c r="R185" s="267"/>
      <c r="S185" s="267"/>
      <c r="T185" s="26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9" t="s">
        <v>164</v>
      </c>
      <c r="AU185" s="269" t="s">
        <v>84</v>
      </c>
      <c r="AV185" s="14" t="s">
        <v>161</v>
      </c>
      <c r="AW185" s="14" t="s">
        <v>33</v>
      </c>
      <c r="AX185" s="14" t="s">
        <v>84</v>
      </c>
      <c r="AY185" s="269" t="s">
        <v>155</v>
      </c>
    </row>
    <row r="186" s="11" customFormat="1" ht="25.92" customHeight="1">
      <c r="A186" s="11"/>
      <c r="B186" s="206"/>
      <c r="C186" s="207"/>
      <c r="D186" s="208" t="s">
        <v>76</v>
      </c>
      <c r="E186" s="209" t="s">
        <v>192</v>
      </c>
      <c r="F186" s="209" t="s">
        <v>230</v>
      </c>
      <c r="G186" s="207"/>
      <c r="H186" s="207"/>
      <c r="I186" s="210"/>
      <c r="J186" s="211">
        <f>BK186</f>
        <v>0</v>
      </c>
      <c r="K186" s="207"/>
      <c r="L186" s="212"/>
      <c r="M186" s="213"/>
      <c r="N186" s="214"/>
      <c r="O186" s="214"/>
      <c r="P186" s="215">
        <f>SUM(P187:P271)</f>
        <v>0</v>
      </c>
      <c r="Q186" s="214"/>
      <c r="R186" s="215">
        <f>SUM(R187:R271)</f>
        <v>0</v>
      </c>
      <c r="S186" s="214"/>
      <c r="T186" s="216">
        <f>SUM(T187:T271)</f>
        <v>0</v>
      </c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R186" s="217" t="s">
        <v>84</v>
      </c>
      <c r="AT186" s="218" t="s">
        <v>76</v>
      </c>
      <c r="AU186" s="218" t="s">
        <v>77</v>
      </c>
      <c r="AY186" s="217" t="s">
        <v>155</v>
      </c>
      <c r="BK186" s="219">
        <f>SUM(BK187:BK271)</f>
        <v>0</v>
      </c>
    </row>
    <row r="187" s="2" customFormat="1" ht="24.15" customHeight="1">
      <c r="A187" s="37"/>
      <c r="B187" s="38"/>
      <c r="C187" s="220" t="s">
        <v>248</v>
      </c>
      <c r="D187" s="220" t="s">
        <v>156</v>
      </c>
      <c r="E187" s="221" t="s">
        <v>782</v>
      </c>
      <c r="F187" s="222" t="s">
        <v>783</v>
      </c>
      <c r="G187" s="223" t="s">
        <v>234</v>
      </c>
      <c r="H187" s="224">
        <v>27</v>
      </c>
      <c r="I187" s="225"/>
      <c r="J187" s="226">
        <f>ROUND(I187*H187,2)</f>
        <v>0</v>
      </c>
      <c r="K187" s="222" t="s">
        <v>1</v>
      </c>
      <c r="L187" s="43"/>
      <c r="M187" s="227" t="s">
        <v>1</v>
      </c>
      <c r="N187" s="228" t="s">
        <v>44</v>
      </c>
      <c r="O187" s="91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1" t="s">
        <v>161</v>
      </c>
      <c r="AT187" s="231" t="s">
        <v>156</v>
      </c>
      <c r="AU187" s="231" t="s">
        <v>84</v>
      </c>
      <c r="AY187" s="16" t="s">
        <v>155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6" t="s">
        <v>161</v>
      </c>
      <c r="BK187" s="232">
        <f>ROUND(I187*H187,2)</f>
        <v>0</v>
      </c>
      <c r="BL187" s="16" t="s">
        <v>161</v>
      </c>
      <c r="BM187" s="231" t="s">
        <v>784</v>
      </c>
    </row>
    <row r="188" s="2" customFormat="1">
      <c r="A188" s="37"/>
      <c r="B188" s="38"/>
      <c r="C188" s="39"/>
      <c r="D188" s="233" t="s">
        <v>163</v>
      </c>
      <c r="E188" s="39"/>
      <c r="F188" s="234" t="s">
        <v>783</v>
      </c>
      <c r="G188" s="39"/>
      <c r="H188" s="39"/>
      <c r="I188" s="235"/>
      <c r="J188" s="39"/>
      <c r="K188" s="39"/>
      <c r="L188" s="43"/>
      <c r="M188" s="236"/>
      <c r="N188" s="237"/>
      <c r="O188" s="91"/>
      <c r="P188" s="91"/>
      <c r="Q188" s="91"/>
      <c r="R188" s="91"/>
      <c r="S188" s="91"/>
      <c r="T188" s="92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163</v>
      </c>
      <c r="AU188" s="16" t="s">
        <v>84</v>
      </c>
    </row>
    <row r="189" s="2" customFormat="1" ht="24.15" customHeight="1">
      <c r="A189" s="37"/>
      <c r="B189" s="38"/>
      <c r="C189" s="220" t="s">
        <v>252</v>
      </c>
      <c r="D189" s="220" t="s">
        <v>156</v>
      </c>
      <c r="E189" s="221" t="s">
        <v>785</v>
      </c>
      <c r="F189" s="222" t="s">
        <v>786</v>
      </c>
      <c r="G189" s="223" t="s">
        <v>234</v>
      </c>
      <c r="H189" s="224">
        <v>3</v>
      </c>
      <c r="I189" s="225"/>
      <c r="J189" s="226">
        <f>ROUND(I189*H189,2)</f>
        <v>0</v>
      </c>
      <c r="K189" s="222" t="s">
        <v>1</v>
      </c>
      <c r="L189" s="43"/>
      <c r="M189" s="227" t="s">
        <v>1</v>
      </c>
      <c r="N189" s="228" t="s">
        <v>44</v>
      </c>
      <c r="O189" s="91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1" t="s">
        <v>161</v>
      </c>
      <c r="AT189" s="231" t="s">
        <v>156</v>
      </c>
      <c r="AU189" s="231" t="s">
        <v>84</v>
      </c>
      <c r="AY189" s="16" t="s">
        <v>155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6" t="s">
        <v>161</v>
      </c>
      <c r="BK189" s="232">
        <f>ROUND(I189*H189,2)</f>
        <v>0</v>
      </c>
      <c r="BL189" s="16" t="s">
        <v>161</v>
      </c>
      <c r="BM189" s="231" t="s">
        <v>787</v>
      </c>
    </row>
    <row r="190" s="2" customFormat="1">
      <c r="A190" s="37"/>
      <c r="B190" s="38"/>
      <c r="C190" s="39"/>
      <c r="D190" s="233" t="s">
        <v>163</v>
      </c>
      <c r="E190" s="39"/>
      <c r="F190" s="234" t="s">
        <v>786</v>
      </c>
      <c r="G190" s="39"/>
      <c r="H190" s="39"/>
      <c r="I190" s="235"/>
      <c r="J190" s="39"/>
      <c r="K190" s="39"/>
      <c r="L190" s="43"/>
      <c r="M190" s="236"/>
      <c r="N190" s="237"/>
      <c r="O190" s="91"/>
      <c r="P190" s="91"/>
      <c r="Q190" s="91"/>
      <c r="R190" s="91"/>
      <c r="S190" s="91"/>
      <c r="T190" s="92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163</v>
      </c>
      <c r="AU190" s="16" t="s">
        <v>84</v>
      </c>
    </row>
    <row r="191" s="2" customFormat="1" ht="16.5" customHeight="1">
      <c r="A191" s="37"/>
      <c r="B191" s="38"/>
      <c r="C191" s="220" t="s">
        <v>257</v>
      </c>
      <c r="D191" s="220" t="s">
        <v>156</v>
      </c>
      <c r="E191" s="221" t="s">
        <v>788</v>
      </c>
      <c r="F191" s="222" t="s">
        <v>789</v>
      </c>
      <c r="G191" s="223" t="s">
        <v>234</v>
      </c>
      <c r="H191" s="224">
        <v>57</v>
      </c>
      <c r="I191" s="225"/>
      <c r="J191" s="226">
        <f>ROUND(I191*H191,2)</f>
        <v>0</v>
      </c>
      <c r="K191" s="222" t="s">
        <v>1</v>
      </c>
      <c r="L191" s="43"/>
      <c r="M191" s="227" t="s">
        <v>1</v>
      </c>
      <c r="N191" s="228" t="s">
        <v>44</v>
      </c>
      <c r="O191" s="91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1" t="s">
        <v>161</v>
      </c>
      <c r="AT191" s="231" t="s">
        <v>156</v>
      </c>
      <c r="AU191" s="231" t="s">
        <v>84</v>
      </c>
      <c r="AY191" s="16" t="s">
        <v>155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6" t="s">
        <v>161</v>
      </c>
      <c r="BK191" s="232">
        <f>ROUND(I191*H191,2)</f>
        <v>0</v>
      </c>
      <c r="BL191" s="16" t="s">
        <v>161</v>
      </c>
      <c r="BM191" s="231" t="s">
        <v>790</v>
      </c>
    </row>
    <row r="192" s="2" customFormat="1">
      <c r="A192" s="37"/>
      <c r="B192" s="38"/>
      <c r="C192" s="39"/>
      <c r="D192" s="233" t="s">
        <v>163</v>
      </c>
      <c r="E192" s="39"/>
      <c r="F192" s="234" t="s">
        <v>789</v>
      </c>
      <c r="G192" s="39"/>
      <c r="H192" s="39"/>
      <c r="I192" s="235"/>
      <c r="J192" s="39"/>
      <c r="K192" s="39"/>
      <c r="L192" s="43"/>
      <c r="M192" s="236"/>
      <c r="N192" s="237"/>
      <c r="O192" s="91"/>
      <c r="P192" s="91"/>
      <c r="Q192" s="91"/>
      <c r="R192" s="91"/>
      <c r="S192" s="91"/>
      <c r="T192" s="92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163</v>
      </c>
      <c r="AU192" s="16" t="s">
        <v>84</v>
      </c>
    </row>
    <row r="193" s="13" customFormat="1">
      <c r="A193" s="13"/>
      <c r="B193" s="248"/>
      <c r="C193" s="249"/>
      <c r="D193" s="233" t="s">
        <v>164</v>
      </c>
      <c r="E193" s="250" t="s">
        <v>1</v>
      </c>
      <c r="F193" s="251" t="s">
        <v>791</v>
      </c>
      <c r="G193" s="249"/>
      <c r="H193" s="252">
        <v>57</v>
      </c>
      <c r="I193" s="253"/>
      <c r="J193" s="249"/>
      <c r="K193" s="249"/>
      <c r="L193" s="254"/>
      <c r="M193" s="255"/>
      <c r="N193" s="256"/>
      <c r="O193" s="256"/>
      <c r="P193" s="256"/>
      <c r="Q193" s="256"/>
      <c r="R193" s="256"/>
      <c r="S193" s="256"/>
      <c r="T193" s="25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8" t="s">
        <v>164</v>
      </c>
      <c r="AU193" s="258" t="s">
        <v>84</v>
      </c>
      <c r="AV193" s="13" t="s">
        <v>86</v>
      </c>
      <c r="AW193" s="13" t="s">
        <v>33</v>
      </c>
      <c r="AX193" s="13" t="s">
        <v>77</v>
      </c>
      <c r="AY193" s="258" t="s">
        <v>155</v>
      </c>
    </row>
    <row r="194" s="14" customFormat="1">
      <c r="A194" s="14"/>
      <c r="B194" s="259"/>
      <c r="C194" s="260"/>
      <c r="D194" s="233" t="s">
        <v>164</v>
      </c>
      <c r="E194" s="261" t="s">
        <v>1</v>
      </c>
      <c r="F194" s="262" t="s">
        <v>243</v>
      </c>
      <c r="G194" s="260"/>
      <c r="H194" s="263">
        <v>57</v>
      </c>
      <c r="I194" s="264"/>
      <c r="J194" s="260"/>
      <c r="K194" s="260"/>
      <c r="L194" s="265"/>
      <c r="M194" s="266"/>
      <c r="N194" s="267"/>
      <c r="O194" s="267"/>
      <c r="P194" s="267"/>
      <c r="Q194" s="267"/>
      <c r="R194" s="267"/>
      <c r="S194" s="267"/>
      <c r="T194" s="268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9" t="s">
        <v>164</v>
      </c>
      <c r="AU194" s="269" t="s">
        <v>84</v>
      </c>
      <c r="AV194" s="14" t="s">
        <v>161</v>
      </c>
      <c r="AW194" s="14" t="s">
        <v>33</v>
      </c>
      <c r="AX194" s="14" t="s">
        <v>84</v>
      </c>
      <c r="AY194" s="269" t="s">
        <v>155</v>
      </c>
    </row>
    <row r="195" s="2" customFormat="1" ht="16.5" customHeight="1">
      <c r="A195" s="37"/>
      <c r="B195" s="38"/>
      <c r="C195" s="220" t="s">
        <v>7</v>
      </c>
      <c r="D195" s="220" t="s">
        <v>156</v>
      </c>
      <c r="E195" s="221" t="s">
        <v>792</v>
      </c>
      <c r="F195" s="222" t="s">
        <v>793</v>
      </c>
      <c r="G195" s="223" t="s">
        <v>215</v>
      </c>
      <c r="H195" s="224">
        <v>70</v>
      </c>
      <c r="I195" s="225"/>
      <c r="J195" s="226">
        <f>ROUND(I195*H195,2)</f>
        <v>0</v>
      </c>
      <c r="K195" s="222" t="s">
        <v>160</v>
      </c>
      <c r="L195" s="43"/>
      <c r="M195" s="227" t="s">
        <v>1</v>
      </c>
      <c r="N195" s="228" t="s">
        <v>44</v>
      </c>
      <c r="O195" s="91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1" t="s">
        <v>161</v>
      </c>
      <c r="AT195" s="231" t="s">
        <v>156</v>
      </c>
      <c r="AU195" s="231" t="s">
        <v>84</v>
      </c>
      <c r="AY195" s="16" t="s">
        <v>155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6" t="s">
        <v>161</v>
      </c>
      <c r="BK195" s="232">
        <f>ROUND(I195*H195,2)</f>
        <v>0</v>
      </c>
      <c r="BL195" s="16" t="s">
        <v>161</v>
      </c>
      <c r="BM195" s="231" t="s">
        <v>794</v>
      </c>
    </row>
    <row r="196" s="2" customFormat="1">
      <c r="A196" s="37"/>
      <c r="B196" s="38"/>
      <c r="C196" s="39"/>
      <c r="D196" s="233" t="s">
        <v>163</v>
      </c>
      <c r="E196" s="39"/>
      <c r="F196" s="234" t="s">
        <v>793</v>
      </c>
      <c r="G196" s="39"/>
      <c r="H196" s="39"/>
      <c r="I196" s="235"/>
      <c r="J196" s="39"/>
      <c r="K196" s="39"/>
      <c r="L196" s="43"/>
      <c r="M196" s="236"/>
      <c r="N196" s="237"/>
      <c r="O196" s="91"/>
      <c r="P196" s="91"/>
      <c r="Q196" s="91"/>
      <c r="R196" s="91"/>
      <c r="S196" s="91"/>
      <c r="T196" s="92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163</v>
      </c>
      <c r="AU196" s="16" t="s">
        <v>84</v>
      </c>
    </row>
    <row r="197" s="13" customFormat="1">
      <c r="A197" s="13"/>
      <c r="B197" s="248"/>
      <c r="C197" s="249"/>
      <c r="D197" s="233" t="s">
        <v>164</v>
      </c>
      <c r="E197" s="250" t="s">
        <v>1</v>
      </c>
      <c r="F197" s="251" t="s">
        <v>795</v>
      </c>
      <c r="G197" s="249"/>
      <c r="H197" s="252">
        <v>70</v>
      </c>
      <c r="I197" s="253"/>
      <c r="J197" s="249"/>
      <c r="K197" s="249"/>
      <c r="L197" s="254"/>
      <c r="M197" s="255"/>
      <c r="N197" s="256"/>
      <c r="O197" s="256"/>
      <c r="P197" s="256"/>
      <c r="Q197" s="256"/>
      <c r="R197" s="256"/>
      <c r="S197" s="256"/>
      <c r="T197" s="25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8" t="s">
        <v>164</v>
      </c>
      <c r="AU197" s="258" t="s">
        <v>84</v>
      </c>
      <c r="AV197" s="13" t="s">
        <v>86</v>
      </c>
      <c r="AW197" s="13" t="s">
        <v>33</v>
      </c>
      <c r="AX197" s="13" t="s">
        <v>77</v>
      </c>
      <c r="AY197" s="258" t="s">
        <v>155</v>
      </c>
    </row>
    <row r="198" s="14" customFormat="1">
      <c r="A198" s="14"/>
      <c r="B198" s="259"/>
      <c r="C198" s="260"/>
      <c r="D198" s="233" t="s">
        <v>164</v>
      </c>
      <c r="E198" s="261" t="s">
        <v>1</v>
      </c>
      <c r="F198" s="262" t="s">
        <v>243</v>
      </c>
      <c r="G198" s="260"/>
      <c r="H198" s="263">
        <v>70</v>
      </c>
      <c r="I198" s="264"/>
      <c r="J198" s="260"/>
      <c r="K198" s="260"/>
      <c r="L198" s="265"/>
      <c r="M198" s="266"/>
      <c r="N198" s="267"/>
      <c r="O198" s="267"/>
      <c r="P198" s="267"/>
      <c r="Q198" s="267"/>
      <c r="R198" s="267"/>
      <c r="S198" s="267"/>
      <c r="T198" s="268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9" t="s">
        <v>164</v>
      </c>
      <c r="AU198" s="269" t="s">
        <v>84</v>
      </c>
      <c r="AV198" s="14" t="s">
        <v>161</v>
      </c>
      <c r="AW198" s="14" t="s">
        <v>33</v>
      </c>
      <c r="AX198" s="14" t="s">
        <v>84</v>
      </c>
      <c r="AY198" s="269" t="s">
        <v>155</v>
      </c>
    </row>
    <row r="199" s="2" customFormat="1" ht="16.5" customHeight="1">
      <c r="A199" s="37"/>
      <c r="B199" s="38"/>
      <c r="C199" s="220" t="s">
        <v>265</v>
      </c>
      <c r="D199" s="220" t="s">
        <v>156</v>
      </c>
      <c r="E199" s="221" t="s">
        <v>796</v>
      </c>
      <c r="F199" s="222" t="s">
        <v>797</v>
      </c>
      <c r="G199" s="223" t="s">
        <v>215</v>
      </c>
      <c r="H199" s="224">
        <v>70</v>
      </c>
      <c r="I199" s="225"/>
      <c r="J199" s="226">
        <f>ROUND(I199*H199,2)</f>
        <v>0</v>
      </c>
      <c r="K199" s="222" t="s">
        <v>160</v>
      </c>
      <c r="L199" s="43"/>
      <c r="M199" s="227" t="s">
        <v>1</v>
      </c>
      <c r="N199" s="228" t="s">
        <v>44</v>
      </c>
      <c r="O199" s="91"/>
      <c r="P199" s="229">
        <f>O199*H199</f>
        <v>0</v>
      </c>
      <c r="Q199" s="229">
        <v>0</v>
      </c>
      <c r="R199" s="229">
        <f>Q199*H199</f>
        <v>0</v>
      </c>
      <c r="S199" s="229">
        <v>0</v>
      </c>
      <c r="T199" s="230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1" t="s">
        <v>161</v>
      </c>
      <c r="AT199" s="231" t="s">
        <v>156</v>
      </c>
      <c r="AU199" s="231" t="s">
        <v>84</v>
      </c>
      <c r="AY199" s="16" t="s">
        <v>155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6" t="s">
        <v>161</v>
      </c>
      <c r="BK199" s="232">
        <f>ROUND(I199*H199,2)</f>
        <v>0</v>
      </c>
      <c r="BL199" s="16" t="s">
        <v>161</v>
      </c>
      <c r="BM199" s="231" t="s">
        <v>798</v>
      </c>
    </row>
    <row r="200" s="2" customFormat="1">
      <c r="A200" s="37"/>
      <c r="B200" s="38"/>
      <c r="C200" s="39"/>
      <c r="D200" s="233" t="s">
        <v>163</v>
      </c>
      <c r="E200" s="39"/>
      <c r="F200" s="234" t="s">
        <v>797</v>
      </c>
      <c r="G200" s="39"/>
      <c r="H200" s="39"/>
      <c r="I200" s="235"/>
      <c r="J200" s="39"/>
      <c r="K200" s="39"/>
      <c r="L200" s="43"/>
      <c r="M200" s="236"/>
      <c r="N200" s="237"/>
      <c r="O200" s="91"/>
      <c r="P200" s="91"/>
      <c r="Q200" s="91"/>
      <c r="R200" s="91"/>
      <c r="S200" s="91"/>
      <c r="T200" s="92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163</v>
      </c>
      <c r="AU200" s="16" t="s">
        <v>84</v>
      </c>
    </row>
    <row r="201" s="2" customFormat="1" ht="21.75" customHeight="1">
      <c r="A201" s="37"/>
      <c r="B201" s="38"/>
      <c r="C201" s="220" t="s">
        <v>269</v>
      </c>
      <c r="D201" s="220" t="s">
        <v>156</v>
      </c>
      <c r="E201" s="221" t="s">
        <v>799</v>
      </c>
      <c r="F201" s="222" t="s">
        <v>800</v>
      </c>
      <c r="G201" s="223" t="s">
        <v>801</v>
      </c>
      <c r="H201" s="224">
        <v>2</v>
      </c>
      <c r="I201" s="225"/>
      <c r="J201" s="226">
        <f>ROUND(I201*H201,2)</f>
        <v>0</v>
      </c>
      <c r="K201" s="222" t="s">
        <v>160</v>
      </c>
      <c r="L201" s="43"/>
      <c r="M201" s="227" t="s">
        <v>1</v>
      </c>
      <c r="N201" s="228" t="s">
        <v>44</v>
      </c>
      <c r="O201" s="91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1" t="s">
        <v>161</v>
      </c>
      <c r="AT201" s="231" t="s">
        <v>156</v>
      </c>
      <c r="AU201" s="231" t="s">
        <v>84</v>
      </c>
      <c r="AY201" s="16" t="s">
        <v>155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6" t="s">
        <v>161</v>
      </c>
      <c r="BK201" s="232">
        <f>ROUND(I201*H201,2)</f>
        <v>0</v>
      </c>
      <c r="BL201" s="16" t="s">
        <v>161</v>
      </c>
      <c r="BM201" s="231" t="s">
        <v>802</v>
      </c>
    </row>
    <row r="202" s="2" customFormat="1">
      <c r="A202" s="37"/>
      <c r="B202" s="38"/>
      <c r="C202" s="39"/>
      <c r="D202" s="233" t="s">
        <v>163</v>
      </c>
      <c r="E202" s="39"/>
      <c r="F202" s="234" t="s">
        <v>800</v>
      </c>
      <c r="G202" s="39"/>
      <c r="H202" s="39"/>
      <c r="I202" s="235"/>
      <c r="J202" s="39"/>
      <c r="K202" s="39"/>
      <c r="L202" s="43"/>
      <c r="M202" s="236"/>
      <c r="N202" s="237"/>
      <c r="O202" s="91"/>
      <c r="P202" s="91"/>
      <c r="Q202" s="91"/>
      <c r="R202" s="91"/>
      <c r="S202" s="91"/>
      <c r="T202" s="92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163</v>
      </c>
      <c r="AU202" s="16" t="s">
        <v>84</v>
      </c>
    </row>
    <row r="203" s="2" customFormat="1" ht="21.75" customHeight="1">
      <c r="A203" s="37"/>
      <c r="B203" s="38"/>
      <c r="C203" s="220" t="s">
        <v>273</v>
      </c>
      <c r="D203" s="220" t="s">
        <v>156</v>
      </c>
      <c r="E203" s="221" t="s">
        <v>803</v>
      </c>
      <c r="F203" s="222" t="s">
        <v>804</v>
      </c>
      <c r="G203" s="223" t="s">
        <v>805</v>
      </c>
      <c r="H203" s="224">
        <v>9</v>
      </c>
      <c r="I203" s="225"/>
      <c r="J203" s="226">
        <f>ROUND(I203*H203,2)</f>
        <v>0</v>
      </c>
      <c r="K203" s="222" t="s">
        <v>160</v>
      </c>
      <c r="L203" s="43"/>
      <c r="M203" s="227" t="s">
        <v>1</v>
      </c>
      <c r="N203" s="228" t="s">
        <v>44</v>
      </c>
      <c r="O203" s="91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1" t="s">
        <v>161</v>
      </c>
      <c r="AT203" s="231" t="s">
        <v>156</v>
      </c>
      <c r="AU203" s="231" t="s">
        <v>84</v>
      </c>
      <c r="AY203" s="16" t="s">
        <v>155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6" t="s">
        <v>161</v>
      </c>
      <c r="BK203" s="232">
        <f>ROUND(I203*H203,2)</f>
        <v>0</v>
      </c>
      <c r="BL203" s="16" t="s">
        <v>161</v>
      </c>
      <c r="BM203" s="231" t="s">
        <v>806</v>
      </c>
    </row>
    <row r="204" s="2" customFormat="1">
      <c r="A204" s="37"/>
      <c r="B204" s="38"/>
      <c r="C204" s="39"/>
      <c r="D204" s="233" t="s">
        <v>163</v>
      </c>
      <c r="E204" s="39"/>
      <c r="F204" s="234" t="s">
        <v>804</v>
      </c>
      <c r="G204" s="39"/>
      <c r="H204" s="39"/>
      <c r="I204" s="235"/>
      <c r="J204" s="39"/>
      <c r="K204" s="39"/>
      <c r="L204" s="43"/>
      <c r="M204" s="236"/>
      <c r="N204" s="237"/>
      <c r="O204" s="91"/>
      <c r="P204" s="91"/>
      <c r="Q204" s="91"/>
      <c r="R204" s="91"/>
      <c r="S204" s="91"/>
      <c r="T204" s="92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163</v>
      </c>
      <c r="AU204" s="16" t="s">
        <v>84</v>
      </c>
    </row>
    <row r="205" s="2" customFormat="1" ht="16.5" customHeight="1">
      <c r="A205" s="37"/>
      <c r="B205" s="38"/>
      <c r="C205" s="220" t="s">
        <v>277</v>
      </c>
      <c r="D205" s="220" t="s">
        <v>156</v>
      </c>
      <c r="E205" s="221" t="s">
        <v>807</v>
      </c>
      <c r="F205" s="222" t="s">
        <v>808</v>
      </c>
      <c r="G205" s="223" t="s">
        <v>215</v>
      </c>
      <c r="H205" s="224">
        <v>70</v>
      </c>
      <c r="I205" s="225"/>
      <c r="J205" s="226">
        <f>ROUND(I205*H205,2)</f>
        <v>0</v>
      </c>
      <c r="K205" s="222" t="s">
        <v>160</v>
      </c>
      <c r="L205" s="43"/>
      <c r="M205" s="227" t="s">
        <v>1</v>
      </c>
      <c r="N205" s="228" t="s">
        <v>44</v>
      </c>
      <c r="O205" s="91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1" t="s">
        <v>161</v>
      </c>
      <c r="AT205" s="231" t="s">
        <v>156</v>
      </c>
      <c r="AU205" s="231" t="s">
        <v>84</v>
      </c>
      <c r="AY205" s="16" t="s">
        <v>155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6" t="s">
        <v>161</v>
      </c>
      <c r="BK205" s="232">
        <f>ROUND(I205*H205,2)</f>
        <v>0</v>
      </c>
      <c r="BL205" s="16" t="s">
        <v>161</v>
      </c>
      <c r="BM205" s="231" t="s">
        <v>809</v>
      </c>
    </row>
    <row r="206" s="2" customFormat="1">
      <c r="A206" s="37"/>
      <c r="B206" s="38"/>
      <c r="C206" s="39"/>
      <c r="D206" s="233" t="s">
        <v>163</v>
      </c>
      <c r="E206" s="39"/>
      <c r="F206" s="234" t="s">
        <v>808</v>
      </c>
      <c r="G206" s="39"/>
      <c r="H206" s="39"/>
      <c r="I206" s="235"/>
      <c r="J206" s="39"/>
      <c r="K206" s="39"/>
      <c r="L206" s="43"/>
      <c r="M206" s="236"/>
      <c r="N206" s="237"/>
      <c r="O206" s="91"/>
      <c r="P206" s="91"/>
      <c r="Q206" s="91"/>
      <c r="R206" s="91"/>
      <c r="S206" s="91"/>
      <c r="T206" s="92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163</v>
      </c>
      <c r="AU206" s="16" t="s">
        <v>84</v>
      </c>
    </row>
    <row r="207" s="2" customFormat="1" ht="21.75" customHeight="1">
      <c r="A207" s="37"/>
      <c r="B207" s="38"/>
      <c r="C207" s="220" t="s">
        <v>281</v>
      </c>
      <c r="D207" s="220" t="s">
        <v>156</v>
      </c>
      <c r="E207" s="221" t="s">
        <v>810</v>
      </c>
      <c r="F207" s="222" t="s">
        <v>811</v>
      </c>
      <c r="G207" s="223" t="s">
        <v>234</v>
      </c>
      <c r="H207" s="224">
        <v>3</v>
      </c>
      <c r="I207" s="225"/>
      <c r="J207" s="226">
        <f>ROUND(I207*H207,2)</f>
        <v>0</v>
      </c>
      <c r="K207" s="222" t="s">
        <v>160</v>
      </c>
      <c r="L207" s="43"/>
      <c r="M207" s="227" t="s">
        <v>1</v>
      </c>
      <c r="N207" s="228" t="s">
        <v>44</v>
      </c>
      <c r="O207" s="91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1" t="s">
        <v>161</v>
      </c>
      <c r="AT207" s="231" t="s">
        <v>156</v>
      </c>
      <c r="AU207" s="231" t="s">
        <v>84</v>
      </c>
      <c r="AY207" s="16" t="s">
        <v>155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6" t="s">
        <v>161</v>
      </c>
      <c r="BK207" s="232">
        <f>ROUND(I207*H207,2)</f>
        <v>0</v>
      </c>
      <c r="BL207" s="16" t="s">
        <v>161</v>
      </c>
      <c r="BM207" s="231" t="s">
        <v>812</v>
      </c>
    </row>
    <row r="208" s="2" customFormat="1">
      <c r="A208" s="37"/>
      <c r="B208" s="38"/>
      <c r="C208" s="39"/>
      <c r="D208" s="233" t="s">
        <v>163</v>
      </c>
      <c r="E208" s="39"/>
      <c r="F208" s="234" t="s">
        <v>811</v>
      </c>
      <c r="G208" s="39"/>
      <c r="H208" s="39"/>
      <c r="I208" s="235"/>
      <c r="J208" s="39"/>
      <c r="K208" s="39"/>
      <c r="L208" s="43"/>
      <c r="M208" s="236"/>
      <c r="N208" s="237"/>
      <c r="O208" s="91"/>
      <c r="P208" s="91"/>
      <c r="Q208" s="91"/>
      <c r="R208" s="91"/>
      <c r="S208" s="91"/>
      <c r="T208" s="92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163</v>
      </c>
      <c r="AU208" s="16" t="s">
        <v>84</v>
      </c>
    </row>
    <row r="209" s="2" customFormat="1" ht="16.5" customHeight="1">
      <c r="A209" s="37"/>
      <c r="B209" s="38"/>
      <c r="C209" s="220" t="s">
        <v>285</v>
      </c>
      <c r="D209" s="220" t="s">
        <v>156</v>
      </c>
      <c r="E209" s="221" t="s">
        <v>813</v>
      </c>
      <c r="F209" s="222" t="s">
        <v>814</v>
      </c>
      <c r="G209" s="223" t="s">
        <v>234</v>
      </c>
      <c r="H209" s="224">
        <v>8</v>
      </c>
      <c r="I209" s="225"/>
      <c r="J209" s="226">
        <f>ROUND(I209*H209,2)</f>
        <v>0</v>
      </c>
      <c r="K209" s="222" t="s">
        <v>160</v>
      </c>
      <c r="L209" s="43"/>
      <c r="M209" s="227" t="s">
        <v>1</v>
      </c>
      <c r="N209" s="228" t="s">
        <v>44</v>
      </c>
      <c r="O209" s="91"/>
      <c r="P209" s="229">
        <f>O209*H209</f>
        <v>0</v>
      </c>
      <c r="Q209" s="229">
        <v>0</v>
      </c>
      <c r="R209" s="229">
        <f>Q209*H209</f>
        <v>0</v>
      </c>
      <c r="S209" s="229">
        <v>0</v>
      </c>
      <c r="T209" s="230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1" t="s">
        <v>161</v>
      </c>
      <c r="AT209" s="231" t="s">
        <v>156</v>
      </c>
      <c r="AU209" s="231" t="s">
        <v>84</v>
      </c>
      <c r="AY209" s="16" t="s">
        <v>155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6" t="s">
        <v>161</v>
      </c>
      <c r="BK209" s="232">
        <f>ROUND(I209*H209,2)</f>
        <v>0</v>
      </c>
      <c r="BL209" s="16" t="s">
        <v>161</v>
      </c>
      <c r="BM209" s="231" t="s">
        <v>815</v>
      </c>
    </row>
    <row r="210" s="2" customFormat="1">
      <c r="A210" s="37"/>
      <c r="B210" s="38"/>
      <c r="C210" s="39"/>
      <c r="D210" s="233" t="s">
        <v>163</v>
      </c>
      <c r="E210" s="39"/>
      <c r="F210" s="234" t="s">
        <v>814</v>
      </c>
      <c r="G210" s="39"/>
      <c r="H210" s="39"/>
      <c r="I210" s="235"/>
      <c r="J210" s="39"/>
      <c r="K210" s="39"/>
      <c r="L210" s="43"/>
      <c r="M210" s="236"/>
      <c r="N210" s="237"/>
      <c r="O210" s="91"/>
      <c r="P210" s="91"/>
      <c r="Q210" s="91"/>
      <c r="R210" s="91"/>
      <c r="S210" s="91"/>
      <c r="T210" s="92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163</v>
      </c>
      <c r="AU210" s="16" t="s">
        <v>84</v>
      </c>
    </row>
    <row r="211" s="13" customFormat="1">
      <c r="A211" s="13"/>
      <c r="B211" s="248"/>
      <c r="C211" s="249"/>
      <c r="D211" s="233" t="s">
        <v>164</v>
      </c>
      <c r="E211" s="250" t="s">
        <v>1</v>
      </c>
      <c r="F211" s="251" t="s">
        <v>816</v>
      </c>
      <c r="G211" s="249"/>
      <c r="H211" s="252">
        <v>8</v>
      </c>
      <c r="I211" s="253"/>
      <c r="J211" s="249"/>
      <c r="K211" s="249"/>
      <c r="L211" s="254"/>
      <c r="M211" s="255"/>
      <c r="N211" s="256"/>
      <c r="O211" s="256"/>
      <c r="P211" s="256"/>
      <c r="Q211" s="256"/>
      <c r="R211" s="256"/>
      <c r="S211" s="256"/>
      <c r="T211" s="25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8" t="s">
        <v>164</v>
      </c>
      <c r="AU211" s="258" t="s">
        <v>84</v>
      </c>
      <c r="AV211" s="13" t="s">
        <v>86</v>
      </c>
      <c r="AW211" s="13" t="s">
        <v>33</v>
      </c>
      <c r="AX211" s="13" t="s">
        <v>77</v>
      </c>
      <c r="AY211" s="258" t="s">
        <v>155</v>
      </c>
    </row>
    <row r="212" s="14" customFormat="1">
      <c r="A212" s="14"/>
      <c r="B212" s="259"/>
      <c r="C212" s="260"/>
      <c r="D212" s="233" t="s">
        <v>164</v>
      </c>
      <c r="E212" s="261" t="s">
        <v>1</v>
      </c>
      <c r="F212" s="262" t="s">
        <v>243</v>
      </c>
      <c r="G212" s="260"/>
      <c r="H212" s="263">
        <v>8</v>
      </c>
      <c r="I212" s="264"/>
      <c r="J212" s="260"/>
      <c r="K212" s="260"/>
      <c r="L212" s="265"/>
      <c r="M212" s="266"/>
      <c r="N212" s="267"/>
      <c r="O212" s="267"/>
      <c r="P212" s="267"/>
      <c r="Q212" s="267"/>
      <c r="R212" s="267"/>
      <c r="S212" s="267"/>
      <c r="T212" s="268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9" t="s">
        <v>164</v>
      </c>
      <c r="AU212" s="269" t="s">
        <v>84</v>
      </c>
      <c r="AV212" s="14" t="s">
        <v>161</v>
      </c>
      <c r="AW212" s="14" t="s">
        <v>33</v>
      </c>
      <c r="AX212" s="14" t="s">
        <v>84</v>
      </c>
      <c r="AY212" s="269" t="s">
        <v>155</v>
      </c>
    </row>
    <row r="213" s="2" customFormat="1" ht="16.5" customHeight="1">
      <c r="A213" s="37"/>
      <c r="B213" s="38"/>
      <c r="C213" s="220" t="s">
        <v>289</v>
      </c>
      <c r="D213" s="220" t="s">
        <v>156</v>
      </c>
      <c r="E213" s="221" t="s">
        <v>817</v>
      </c>
      <c r="F213" s="222" t="s">
        <v>818</v>
      </c>
      <c r="G213" s="223" t="s">
        <v>234</v>
      </c>
      <c r="H213" s="224">
        <v>3</v>
      </c>
      <c r="I213" s="225"/>
      <c r="J213" s="226">
        <f>ROUND(I213*H213,2)</f>
        <v>0</v>
      </c>
      <c r="K213" s="222" t="s">
        <v>160</v>
      </c>
      <c r="L213" s="43"/>
      <c r="M213" s="227" t="s">
        <v>1</v>
      </c>
      <c r="N213" s="228" t="s">
        <v>44</v>
      </c>
      <c r="O213" s="91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1" t="s">
        <v>161</v>
      </c>
      <c r="AT213" s="231" t="s">
        <v>156</v>
      </c>
      <c r="AU213" s="231" t="s">
        <v>84</v>
      </c>
      <c r="AY213" s="16" t="s">
        <v>155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6" t="s">
        <v>161</v>
      </c>
      <c r="BK213" s="232">
        <f>ROUND(I213*H213,2)</f>
        <v>0</v>
      </c>
      <c r="BL213" s="16" t="s">
        <v>161</v>
      </c>
      <c r="BM213" s="231" t="s">
        <v>819</v>
      </c>
    </row>
    <row r="214" s="2" customFormat="1">
      <c r="A214" s="37"/>
      <c r="B214" s="38"/>
      <c r="C214" s="39"/>
      <c r="D214" s="233" t="s">
        <v>163</v>
      </c>
      <c r="E214" s="39"/>
      <c r="F214" s="234" t="s">
        <v>818</v>
      </c>
      <c r="G214" s="39"/>
      <c r="H214" s="39"/>
      <c r="I214" s="235"/>
      <c r="J214" s="39"/>
      <c r="K214" s="39"/>
      <c r="L214" s="43"/>
      <c r="M214" s="236"/>
      <c r="N214" s="237"/>
      <c r="O214" s="91"/>
      <c r="P214" s="91"/>
      <c r="Q214" s="91"/>
      <c r="R214" s="91"/>
      <c r="S214" s="91"/>
      <c r="T214" s="92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163</v>
      </c>
      <c r="AU214" s="16" t="s">
        <v>84</v>
      </c>
    </row>
    <row r="215" s="2" customFormat="1" ht="21.75" customHeight="1">
      <c r="A215" s="37"/>
      <c r="B215" s="38"/>
      <c r="C215" s="220" t="s">
        <v>293</v>
      </c>
      <c r="D215" s="220" t="s">
        <v>156</v>
      </c>
      <c r="E215" s="221" t="s">
        <v>820</v>
      </c>
      <c r="F215" s="222" t="s">
        <v>821</v>
      </c>
      <c r="G215" s="223" t="s">
        <v>234</v>
      </c>
      <c r="H215" s="224">
        <v>3</v>
      </c>
      <c r="I215" s="225"/>
      <c r="J215" s="226">
        <f>ROUND(I215*H215,2)</f>
        <v>0</v>
      </c>
      <c r="K215" s="222" t="s">
        <v>1</v>
      </c>
      <c r="L215" s="43"/>
      <c r="M215" s="227" t="s">
        <v>1</v>
      </c>
      <c r="N215" s="228" t="s">
        <v>44</v>
      </c>
      <c r="O215" s="91"/>
      <c r="P215" s="229">
        <f>O215*H215</f>
        <v>0</v>
      </c>
      <c r="Q215" s="229">
        <v>0</v>
      </c>
      <c r="R215" s="229">
        <f>Q215*H215</f>
        <v>0</v>
      </c>
      <c r="S215" s="229">
        <v>0</v>
      </c>
      <c r="T215" s="230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1" t="s">
        <v>161</v>
      </c>
      <c r="AT215" s="231" t="s">
        <v>156</v>
      </c>
      <c r="AU215" s="231" t="s">
        <v>84</v>
      </c>
      <c r="AY215" s="16" t="s">
        <v>155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6" t="s">
        <v>161</v>
      </c>
      <c r="BK215" s="232">
        <f>ROUND(I215*H215,2)</f>
        <v>0</v>
      </c>
      <c r="BL215" s="16" t="s">
        <v>161</v>
      </c>
      <c r="BM215" s="231" t="s">
        <v>822</v>
      </c>
    </row>
    <row r="216" s="2" customFormat="1">
      <c r="A216" s="37"/>
      <c r="B216" s="38"/>
      <c r="C216" s="39"/>
      <c r="D216" s="233" t="s">
        <v>163</v>
      </c>
      <c r="E216" s="39"/>
      <c r="F216" s="234" t="s">
        <v>821</v>
      </c>
      <c r="G216" s="39"/>
      <c r="H216" s="39"/>
      <c r="I216" s="235"/>
      <c r="J216" s="39"/>
      <c r="K216" s="39"/>
      <c r="L216" s="43"/>
      <c r="M216" s="236"/>
      <c r="N216" s="237"/>
      <c r="O216" s="91"/>
      <c r="P216" s="91"/>
      <c r="Q216" s="91"/>
      <c r="R216" s="91"/>
      <c r="S216" s="91"/>
      <c r="T216" s="92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163</v>
      </c>
      <c r="AU216" s="16" t="s">
        <v>84</v>
      </c>
    </row>
    <row r="217" s="2" customFormat="1" ht="16.5" customHeight="1">
      <c r="A217" s="37"/>
      <c r="B217" s="38"/>
      <c r="C217" s="220" t="s">
        <v>297</v>
      </c>
      <c r="D217" s="220" t="s">
        <v>156</v>
      </c>
      <c r="E217" s="221" t="s">
        <v>823</v>
      </c>
      <c r="F217" s="222" t="s">
        <v>824</v>
      </c>
      <c r="G217" s="223" t="s">
        <v>234</v>
      </c>
      <c r="H217" s="224">
        <v>2</v>
      </c>
      <c r="I217" s="225"/>
      <c r="J217" s="226">
        <f>ROUND(I217*H217,2)</f>
        <v>0</v>
      </c>
      <c r="K217" s="222" t="s">
        <v>160</v>
      </c>
      <c r="L217" s="43"/>
      <c r="M217" s="227" t="s">
        <v>1</v>
      </c>
      <c r="N217" s="228" t="s">
        <v>44</v>
      </c>
      <c r="O217" s="91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1" t="s">
        <v>161</v>
      </c>
      <c r="AT217" s="231" t="s">
        <v>156</v>
      </c>
      <c r="AU217" s="231" t="s">
        <v>84</v>
      </c>
      <c r="AY217" s="16" t="s">
        <v>155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6" t="s">
        <v>161</v>
      </c>
      <c r="BK217" s="232">
        <f>ROUND(I217*H217,2)</f>
        <v>0</v>
      </c>
      <c r="BL217" s="16" t="s">
        <v>161</v>
      </c>
      <c r="BM217" s="231" t="s">
        <v>825</v>
      </c>
    </row>
    <row r="218" s="2" customFormat="1">
      <c r="A218" s="37"/>
      <c r="B218" s="38"/>
      <c r="C218" s="39"/>
      <c r="D218" s="233" t="s">
        <v>163</v>
      </c>
      <c r="E218" s="39"/>
      <c r="F218" s="234" t="s">
        <v>824</v>
      </c>
      <c r="G218" s="39"/>
      <c r="H218" s="39"/>
      <c r="I218" s="235"/>
      <c r="J218" s="39"/>
      <c r="K218" s="39"/>
      <c r="L218" s="43"/>
      <c r="M218" s="236"/>
      <c r="N218" s="237"/>
      <c r="O218" s="91"/>
      <c r="P218" s="91"/>
      <c r="Q218" s="91"/>
      <c r="R218" s="91"/>
      <c r="S218" s="91"/>
      <c r="T218" s="92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163</v>
      </c>
      <c r="AU218" s="16" t="s">
        <v>84</v>
      </c>
    </row>
    <row r="219" s="2" customFormat="1" ht="16.5" customHeight="1">
      <c r="A219" s="37"/>
      <c r="B219" s="38"/>
      <c r="C219" s="220" t="s">
        <v>301</v>
      </c>
      <c r="D219" s="220" t="s">
        <v>156</v>
      </c>
      <c r="E219" s="221" t="s">
        <v>826</v>
      </c>
      <c r="F219" s="222" t="s">
        <v>827</v>
      </c>
      <c r="G219" s="223" t="s">
        <v>234</v>
      </c>
      <c r="H219" s="224">
        <v>2</v>
      </c>
      <c r="I219" s="225"/>
      <c r="J219" s="226">
        <f>ROUND(I219*H219,2)</f>
        <v>0</v>
      </c>
      <c r="K219" s="222" t="s">
        <v>160</v>
      </c>
      <c r="L219" s="43"/>
      <c r="M219" s="227" t="s">
        <v>1</v>
      </c>
      <c r="N219" s="228" t="s">
        <v>44</v>
      </c>
      <c r="O219" s="91"/>
      <c r="P219" s="229">
        <f>O219*H219</f>
        <v>0</v>
      </c>
      <c r="Q219" s="229">
        <v>0</v>
      </c>
      <c r="R219" s="229">
        <f>Q219*H219</f>
        <v>0</v>
      </c>
      <c r="S219" s="229">
        <v>0</v>
      </c>
      <c r="T219" s="230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1" t="s">
        <v>161</v>
      </c>
      <c r="AT219" s="231" t="s">
        <v>156</v>
      </c>
      <c r="AU219" s="231" t="s">
        <v>84</v>
      </c>
      <c r="AY219" s="16" t="s">
        <v>155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6" t="s">
        <v>161</v>
      </c>
      <c r="BK219" s="232">
        <f>ROUND(I219*H219,2)</f>
        <v>0</v>
      </c>
      <c r="BL219" s="16" t="s">
        <v>161</v>
      </c>
      <c r="BM219" s="231" t="s">
        <v>828</v>
      </c>
    </row>
    <row r="220" s="2" customFormat="1">
      <c r="A220" s="37"/>
      <c r="B220" s="38"/>
      <c r="C220" s="39"/>
      <c r="D220" s="233" t="s">
        <v>163</v>
      </c>
      <c r="E220" s="39"/>
      <c r="F220" s="234" t="s">
        <v>827</v>
      </c>
      <c r="G220" s="39"/>
      <c r="H220" s="39"/>
      <c r="I220" s="235"/>
      <c r="J220" s="39"/>
      <c r="K220" s="39"/>
      <c r="L220" s="43"/>
      <c r="M220" s="236"/>
      <c r="N220" s="237"/>
      <c r="O220" s="91"/>
      <c r="P220" s="91"/>
      <c r="Q220" s="91"/>
      <c r="R220" s="91"/>
      <c r="S220" s="91"/>
      <c r="T220" s="92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163</v>
      </c>
      <c r="AU220" s="16" t="s">
        <v>84</v>
      </c>
    </row>
    <row r="221" s="2" customFormat="1" ht="16.5" customHeight="1">
      <c r="A221" s="37"/>
      <c r="B221" s="38"/>
      <c r="C221" s="220" t="s">
        <v>305</v>
      </c>
      <c r="D221" s="220" t="s">
        <v>156</v>
      </c>
      <c r="E221" s="221" t="s">
        <v>829</v>
      </c>
      <c r="F221" s="222" t="s">
        <v>830</v>
      </c>
      <c r="G221" s="223" t="s">
        <v>234</v>
      </c>
      <c r="H221" s="224">
        <v>1</v>
      </c>
      <c r="I221" s="225"/>
      <c r="J221" s="226">
        <f>ROUND(I221*H221,2)</f>
        <v>0</v>
      </c>
      <c r="K221" s="222" t="s">
        <v>1</v>
      </c>
      <c r="L221" s="43"/>
      <c r="M221" s="227" t="s">
        <v>1</v>
      </c>
      <c r="N221" s="228" t="s">
        <v>44</v>
      </c>
      <c r="O221" s="91"/>
      <c r="P221" s="229">
        <f>O221*H221</f>
        <v>0</v>
      </c>
      <c r="Q221" s="229">
        <v>0</v>
      </c>
      <c r="R221" s="229">
        <f>Q221*H221</f>
        <v>0</v>
      </c>
      <c r="S221" s="229">
        <v>0</v>
      </c>
      <c r="T221" s="230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1" t="s">
        <v>161</v>
      </c>
      <c r="AT221" s="231" t="s">
        <v>156</v>
      </c>
      <c r="AU221" s="231" t="s">
        <v>84</v>
      </c>
      <c r="AY221" s="16" t="s">
        <v>155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6" t="s">
        <v>161</v>
      </c>
      <c r="BK221" s="232">
        <f>ROUND(I221*H221,2)</f>
        <v>0</v>
      </c>
      <c r="BL221" s="16" t="s">
        <v>161</v>
      </c>
      <c r="BM221" s="231" t="s">
        <v>831</v>
      </c>
    </row>
    <row r="222" s="2" customFormat="1">
      <c r="A222" s="37"/>
      <c r="B222" s="38"/>
      <c r="C222" s="39"/>
      <c r="D222" s="233" t="s">
        <v>163</v>
      </c>
      <c r="E222" s="39"/>
      <c r="F222" s="234" t="s">
        <v>830</v>
      </c>
      <c r="G222" s="39"/>
      <c r="H222" s="39"/>
      <c r="I222" s="235"/>
      <c r="J222" s="39"/>
      <c r="K222" s="39"/>
      <c r="L222" s="43"/>
      <c r="M222" s="236"/>
      <c r="N222" s="237"/>
      <c r="O222" s="91"/>
      <c r="P222" s="91"/>
      <c r="Q222" s="91"/>
      <c r="R222" s="91"/>
      <c r="S222" s="91"/>
      <c r="T222" s="92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163</v>
      </c>
      <c r="AU222" s="16" t="s">
        <v>84</v>
      </c>
    </row>
    <row r="223" s="2" customFormat="1" ht="16.5" customHeight="1">
      <c r="A223" s="37"/>
      <c r="B223" s="38"/>
      <c r="C223" s="220" t="s">
        <v>309</v>
      </c>
      <c r="D223" s="220" t="s">
        <v>156</v>
      </c>
      <c r="E223" s="221" t="s">
        <v>832</v>
      </c>
      <c r="F223" s="222" t="s">
        <v>833</v>
      </c>
      <c r="G223" s="223" t="s">
        <v>234</v>
      </c>
      <c r="H223" s="224">
        <v>2</v>
      </c>
      <c r="I223" s="225"/>
      <c r="J223" s="226">
        <f>ROUND(I223*H223,2)</f>
        <v>0</v>
      </c>
      <c r="K223" s="222" t="s">
        <v>160</v>
      </c>
      <c r="L223" s="43"/>
      <c r="M223" s="227" t="s">
        <v>1</v>
      </c>
      <c r="N223" s="228" t="s">
        <v>44</v>
      </c>
      <c r="O223" s="91"/>
      <c r="P223" s="229">
        <f>O223*H223</f>
        <v>0</v>
      </c>
      <c r="Q223" s="229">
        <v>0</v>
      </c>
      <c r="R223" s="229">
        <f>Q223*H223</f>
        <v>0</v>
      </c>
      <c r="S223" s="229">
        <v>0</v>
      </c>
      <c r="T223" s="230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1" t="s">
        <v>161</v>
      </c>
      <c r="AT223" s="231" t="s">
        <v>156</v>
      </c>
      <c r="AU223" s="231" t="s">
        <v>84</v>
      </c>
      <c r="AY223" s="16" t="s">
        <v>155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6" t="s">
        <v>161</v>
      </c>
      <c r="BK223" s="232">
        <f>ROUND(I223*H223,2)</f>
        <v>0</v>
      </c>
      <c r="BL223" s="16" t="s">
        <v>161</v>
      </c>
      <c r="BM223" s="231" t="s">
        <v>834</v>
      </c>
    </row>
    <row r="224" s="2" customFormat="1">
      <c r="A224" s="37"/>
      <c r="B224" s="38"/>
      <c r="C224" s="39"/>
      <c r="D224" s="233" t="s">
        <v>163</v>
      </c>
      <c r="E224" s="39"/>
      <c r="F224" s="234" t="s">
        <v>833</v>
      </c>
      <c r="G224" s="39"/>
      <c r="H224" s="39"/>
      <c r="I224" s="235"/>
      <c r="J224" s="39"/>
      <c r="K224" s="39"/>
      <c r="L224" s="43"/>
      <c r="M224" s="236"/>
      <c r="N224" s="237"/>
      <c r="O224" s="91"/>
      <c r="P224" s="91"/>
      <c r="Q224" s="91"/>
      <c r="R224" s="91"/>
      <c r="S224" s="91"/>
      <c r="T224" s="92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163</v>
      </c>
      <c r="AU224" s="16" t="s">
        <v>84</v>
      </c>
    </row>
    <row r="225" s="2" customFormat="1" ht="16.5" customHeight="1">
      <c r="A225" s="37"/>
      <c r="B225" s="38"/>
      <c r="C225" s="220" t="s">
        <v>313</v>
      </c>
      <c r="D225" s="220" t="s">
        <v>156</v>
      </c>
      <c r="E225" s="221" t="s">
        <v>835</v>
      </c>
      <c r="F225" s="222" t="s">
        <v>836</v>
      </c>
      <c r="G225" s="223" t="s">
        <v>234</v>
      </c>
      <c r="H225" s="224">
        <v>1</v>
      </c>
      <c r="I225" s="225"/>
      <c r="J225" s="226">
        <f>ROUND(I225*H225,2)</f>
        <v>0</v>
      </c>
      <c r="K225" s="222" t="s">
        <v>160</v>
      </c>
      <c r="L225" s="43"/>
      <c r="M225" s="227" t="s">
        <v>1</v>
      </c>
      <c r="N225" s="228" t="s">
        <v>44</v>
      </c>
      <c r="O225" s="91"/>
      <c r="P225" s="229">
        <f>O225*H225</f>
        <v>0</v>
      </c>
      <c r="Q225" s="229">
        <v>0</v>
      </c>
      <c r="R225" s="229">
        <f>Q225*H225</f>
        <v>0</v>
      </c>
      <c r="S225" s="229">
        <v>0</v>
      </c>
      <c r="T225" s="230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1" t="s">
        <v>161</v>
      </c>
      <c r="AT225" s="231" t="s">
        <v>156</v>
      </c>
      <c r="AU225" s="231" t="s">
        <v>84</v>
      </c>
      <c r="AY225" s="16" t="s">
        <v>155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6" t="s">
        <v>161</v>
      </c>
      <c r="BK225" s="232">
        <f>ROUND(I225*H225,2)</f>
        <v>0</v>
      </c>
      <c r="BL225" s="16" t="s">
        <v>161</v>
      </c>
      <c r="BM225" s="231" t="s">
        <v>837</v>
      </c>
    </row>
    <row r="226" s="2" customFormat="1">
      <c r="A226" s="37"/>
      <c r="B226" s="38"/>
      <c r="C226" s="39"/>
      <c r="D226" s="233" t="s">
        <v>163</v>
      </c>
      <c r="E226" s="39"/>
      <c r="F226" s="234" t="s">
        <v>836</v>
      </c>
      <c r="G226" s="39"/>
      <c r="H226" s="39"/>
      <c r="I226" s="235"/>
      <c r="J226" s="39"/>
      <c r="K226" s="39"/>
      <c r="L226" s="43"/>
      <c r="M226" s="236"/>
      <c r="N226" s="237"/>
      <c r="O226" s="91"/>
      <c r="P226" s="91"/>
      <c r="Q226" s="91"/>
      <c r="R226" s="91"/>
      <c r="S226" s="91"/>
      <c r="T226" s="92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163</v>
      </c>
      <c r="AU226" s="16" t="s">
        <v>84</v>
      </c>
    </row>
    <row r="227" s="2" customFormat="1" ht="16.5" customHeight="1">
      <c r="A227" s="37"/>
      <c r="B227" s="38"/>
      <c r="C227" s="220" t="s">
        <v>317</v>
      </c>
      <c r="D227" s="220" t="s">
        <v>156</v>
      </c>
      <c r="E227" s="221" t="s">
        <v>838</v>
      </c>
      <c r="F227" s="222" t="s">
        <v>839</v>
      </c>
      <c r="G227" s="223" t="s">
        <v>234</v>
      </c>
      <c r="H227" s="224">
        <v>2</v>
      </c>
      <c r="I227" s="225"/>
      <c r="J227" s="226">
        <f>ROUND(I227*H227,2)</f>
        <v>0</v>
      </c>
      <c r="K227" s="222" t="s">
        <v>1</v>
      </c>
      <c r="L227" s="43"/>
      <c r="M227" s="227" t="s">
        <v>1</v>
      </c>
      <c r="N227" s="228" t="s">
        <v>44</v>
      </c>
      <c r="O227" s="91"/>
      <c r="P227" s="229">
        <f>O227*H227</f>
        <v>0</v>
      </c>
      <c r="Q227" s="229">
        <v>0</v>
      </c>
      <c r="R227" s="229">
        <f>Q227*H227</f>
        <v>0</v>
      </c>
      <c r="S227" s="229">
        <v>0</v>
      </c>
      <c r="T227" s="230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1" t="s">
        <v>161</v>
      </c>
      <c r="AT227" s="231" t="s">
        <v>156</v>
      </c>
      <c r="AU227" s="231" t="s">
        <v>84</v>
      </c>
      <c r="AY227" s="16" t="s">
        <v>155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6" t="s">
        <v>161</v>
      </c>
      <c r="BK227" s="232">
        <f>ROUND(I227*H227,2)</f>
        <v>0</v>
      </c>
      <c r="BL227" s="16" t="s">
        <v>161</v>
      </c>
      <c r="BM227" s="231" t="s">
        <v>840</v>
      </c>
    </row>
    <row r="228" s="2" customFormat="1">
      <c r="A228" s="37"/>
      <c r="B228" s="38"/>
      <c r="C228" s="39"/>
      <c r="D228" s="233" t="s">
        <v>163</v>
      </c>
      <c r="E228" s="39"/>
      <c r="F228" s="234" t="s">
        <v>839</v>
      </c>
      <c r="G228" s="39"/>
      <c r="H228" s="39"/>
      <c r="I228" s="235"/>
      <c r="J228" s="39"/>
      <c r="K228" s="39"/>
      <c r="L228" s="43"/>
      <c r="M228" s="236"/>
      <c r="N228" s="237"/>
      <c r="O228" s="91"/>
      <c r="P228" s="91"/>
      <c r="Q228" s="91"/>
      <c r="R228" s="91"/>
      <c r="S228" s="91"/>
      <c r="T228" s="92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163</v>
      </c>
      <c r="AU228" s="16" t="s">
        <v>84</v>
      </c>
    </row>
    <row r="229" s="2" customFormat="1" ht="16.5" customHeight="1">
      <c r="A229" s="37"/>
      <c r="B229" s="38"/>
      <c r="C229" s="220" t="s">
        <v>321</v>
      </c>
      <c r="D229" s="220" t="s">
        <v>156</v>
      </c>
      <c r="E229" s="221" t="s">
        <v>841</v>
      </c>
      <c r="F229" s="222" t="s">
        <v>842</v>
      </c>
      <c r="G229" s="223" t="s">
        <v>234</v>
      </c>
      <c r="H229" s="224">
        <v>3</v>
      </c>
      <c r="I229" s="225"/>
      <c r="J229" s="226">
        <f>ROUND(I229*H229,2)</f>
        <v>0</v>
      </c>
      <c r="K229" s="222" t="s">
        <v>1</v>
      </c>
      <c r="L229" s="43"/>
      <c r="M229" s="227" t="s">
        <v>1</v>
      </c>
      <c r="N229" s="228" t="s">
        <v>44</v>
      </c>
      <c r="O229" s="91"/>
      <c r="P229" s="229">
        <f>O229*H229</f>
        <v>0</v>
      </c>
      <c r="Q229" s="229">
        <v>0</v>
      </c>
      <c r="R229" s="229">
        <f>Q229*H229</f>
        <v>0</v>
      </c>
      <c r="S229" s="229">
        <v>0</v>
      </c>
      <c r="T229" s="230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1" t="s">
        <v>161</v>
      </c>
      <c r="AT229" s="231" t="s">
        <v>156</v>
      </c>
      <c r="AU229" s="231" t="s">
        <v>84</v>
      </c>
      <c r="AY229" s="16" t="s">
        <v>155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6" t="s">
        <v>161</v>
      </c>
      <c r="BK229" s="232">
        <f>ROUND(I229*H229,2)</f>
        <v>0</v>
      </c>
      <c r="BL229" s="16" t="s">
        <v>161</v>
      </c>
      <c r="BM229" s="231" t="s">
        <v>843</v>
      </c>
    </row>
    <row r="230" s="2" customFormat="1">
      <c r="A230" s="37"/>
      <c r="B230" s="38"/>
      <c r="C230" s="39"/>
      <c r="D230" s="233" t="s">
        <v>163</v>
      </c>
      <c r="E230" s="39"/>
      <c r="F230" s="234" t="s">
        <v>842</v>
      </c>
      <c r="G230" s="39"/>
      <c r="H230" s="39"/>
      <c r="I230" s="235"/>
      <c r="J230" s="39"/>
      <c r="K230" s="39"/>
      <c r="L230" s="43"/>
      <c r="M230" s="236"/>
      <c r="N230" s="237"/>
      <c r="O230" s="91"/>
      <c r="P230" s="91"/>
      <c r="Q230" s="91"/>
      <c r="R230" s="91"/>
      <c r="S230" s="91"/>
      <c r="T230" s="92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163</v>
      </c>
      <c r="AU230" s="16" t="s">
        <v>84</v>
      </c>
    </row>
    <row r="231" s="2" customFormat="1" ht="24.15" customHeight="1">
      <c r="A231" s="37"/>
      <c r="B231" s="38"/>
      <c r="C231" s="220" t="s">
        <v>325</v>
      </c>
      <c r="D231" s="220" t="s">
        <v>156</v>
      </c>
      <c r="E231" s="221" t="s">
        <v>844</v>
      </c>
      <c r="F231" s="222" t="s">
        <v>845</v>
      </c>
      <c r="G231" s="223" t="s">
        <v>234</v>
      </c>
      <c r="H231" s="224">
        <v>2</v>
      </c>
      <c r="I231" s="225"/>
      <c r="J231" s="226">
        <f>ROUND(I231*H231,2)</f>
        <v>0</v>
      </c>
      <c r="K231" s="222" t="s">
        <v>1</v>
      </c>
      <c r="L231" s="43"/>
      <c r="M231" s="227" t="s">
        <v>1</v>
      </c>
      <c r="N231" s="228" t="s">
        <v>44</v>
      </c>
      <c r="O231" s="91"/>
      <c r="P231" s="229">
        <f>O231*H231</f>
        <v>0</v>
      </c>
      <c r="Q231" s="229">
        <v>0</v>
      </c>
      <c r="R231" s="229">
        <f>Q231*H231</f>
        <v>0</v>
      </c>
      <c r="S231" s="229">
        <v>0</v>
      </c>
      <c r="T231" s="230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1" t="s">
        <v>161</v>
      </c>
      <c r="AT231" s="231" t="s">
        <v>156</v>
      </c>
      <c r="AU231" s="231" t="s">
        <v>84</v>
      </c>
      <c r="AY231" s="16" t="s">
        <v>155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6" t="s">
        <v>161</v>
      </c>
      <c r="BK231" s="232">
        <f>ROUND(I231*H231,2)</f>
        <v>0</v>
      </c>
      <c r="BL231" s="16" t="s">
        <v>161</v>
      </c>
      <c r="BM231" s="231" t="s">
        <v>846</v>
      </c>
    </row>
    <row r="232" s="2" customFormat="1">
      <c r="A232" s="37"/>
      <c r="B232" s="38"/>
      <c r="C232" s="39"/>
      <c r="D232" s="233" t="s">
        <v>163</v>
      </c>
      <c r="E232" s="39"/>
      <c r="F232" s="234" t="s">
        <v>845</v>
      </c>
      <c r="G232" s="39"/>
      <c r="H232" s="39"/>
      <c r="I232" s="235"/>
      <c r="J232" s="39"/>
      <c r="K232" s="39"/>
      <c r="L232" s="43"/>
      <c r="M232" s="236"/>
      <c r="N232" s="237"/>
      <c r="O232" s="91"/>
      <c r="P232" s="91"/>
      <c r="Q232" s="91"/>
      <c r="R232" s="91"/>
      <c r="S232" s="91"/>
      <c r="T232" s="92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163</v>
      </c>
      <c r="AU232" s="16" t="s">
        <v>84</v>
      </c>
    </row>
    <row r="233" s="2" customFormat="1" ht="16.5" customHeight="1">
      <c r="A233" s="37"/>
      <c r="B233" s="38"/>
      <c r="C233" s="220" t="s">
        <v>329</v>
      </c>
      <c r="D233" s="220" t="s">
        <v>156</v>
      </c>
      <c r="E233" s="221" t="s">
        <v>847</v>
      </c>
      <c r="F233" s="222" t="s">
        <v>848</v>
      </c>
      <c r="G233" s="223" t="s">
        <v>234</v>
      </c>
      <c r="H233" s="224">
        <v>5</v>
      </c>
      <c r="I233" s="225"/>
      <c r="J233" s="226">
        <f>ROUND(I233*H233,2)</f>
        <v>0</v>
      </c>
      <c r="K233" s="222" t="s">
        <v>160</v>
      </c>
      <c r="L233" s="43"/>
      <c r="M233" s="227" t="s">
        <v>1</v>
      </c>
      <c r="N233" s="228" t="s">
        <v>44</v>
      </c>
      <c r="O233" s="91"/>
      <c r="P233" s="229">
        <f>O233*H233</f>
        <v>0</v>
      </c>
      <c r="Q233" s="229">
        <v>0</v>
      </c>
      <c r="R233" s="229">
        <f>Q233*H233</f>
        <v>0</v>
      </c>
      <c r="S233" s="229">
        <v>0</v>
      </c>
      <c r="T233" s="230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1" t="s">
        <v>161</v>
      </c>
      <c r="AT233" s="231" t="s">
        <v>156</v>
      </c>
      <c r="AU233" s="231" t="s">
        <v>84</v>
      </c>
      <c r="AY233" s="16" t="s">
        <v>155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6" t="s">
        <v>161</v>
      </c>
      <c r="BK233" s="232">
        <f>ROUND(I233*H233,2)</f>
        <v>0</v>
      </c>
      <c r="BL233" s="16" t="s">
        <v>161</v>
      </c>
      <c r="BM233" s="231" t="s">
        <v>849</v>
      </c>
    </row>
    <row r="234" s="2" customFormat="1">
      <c r="A234" s="37"/>
      <c r="B234" s="38"/>
      <c r="C234" s="39"/>
      <c r="D234" s="233" t="s">
        <v>163</v>
      </c>
      <c r="E234" s="39"/>
      <c r="F234" s="234" t="s">
        <v>848</v>
      </c>
      <c r="G234" s="39"/>
      <c r="H234" s="39"/>
      <c r="I234" s="235"/>
      <c r="J234" s="39"/>
      <c r="K234" s="39"/>
      <c r="L234" s="43"/>
      <c r="M234" s="236"/>
      <c r="N234" s="237"/>
      <c r="O234" s="91"/>
      <c r="P234" s="91"/>
      <c r="Q234" s="91"/>
      <c r="R234" s="91"/>
      <c r="S234" s="91"/>
      <c r="T234" s="92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163</v>
      </c>
      <c r="AU234" s="16" t="s">
        <v>84</v>
      </c>
    </row>
    <row r="235" s="2" customFormat="1" ht="21.75" customHeight="1">
      <c r="A235" s="37"/>
      <c r="B235" s="38"/>
      <c r="C235" s="220" t="s">
        <v>333</v>
      </c>
      <c r="D235" s="220" t="s">
        <v>156</v>
      </c>
      <c r="E235" s="221" t="s">
        <v>850</v>
      </c>
      <c r="F235" s="222" t="s">
        <v>851</v>
      </c>
      <c r="G235" s="223" t="s">
        <v>234</v>
      </c>
      <c r="H235" s="224">
        <v>2</v>
      </c>
      <c r="I235" s="225"/>
      <c r="J235" s="226">
        <f>ROUND(I235*H235,2)</f>
        <v>0</v>
      </c>
      <c r="K235" s="222" t="s">
        <v>1</v>
      </c>
      <c r="L235" s="43"/>
      <c r="M235" s="227" t="s">
        <v>1</v>
      </c>
      <c r="N235" s="228" t="s">
        <v>44</v>
      </c>
      <c r="O235" s="91"/>
      <c r="P235" s="229">
        <f>O235*H235</f>
        <v>0</v>
      </c>
      <c r="Q235" s="229">
        <v>0</v>
      </c>
      <c r="R235" s="229">
        <f>Q235*H235</f>
        <v>0</v>
      </c>
      <c r="S235" s="229">
        <v>0</v>
      </c>
      <c r="T235" s="230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1" t="s">
        <v>161</v>
      </c>
      <c r="AT235" s="231" t="s">
        <v>156</v>
      </c>
      <c r="AU235" s="231" t="s">
        <v>84</v>
      </c>
      <c r="AY235" s="16" t="s">
        <v>155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6" t="s">
        <v>161</v>
      </c>
      <c r="BK235" s="232">
        <f>ROUND(I235*H235,2)</f>
        <v>0</v>
      </c>
      <c r="BL235" s="16" t="s">
        <v>161</v>
      </c>
      <c r="BM235" s="231" t="s">
        <v>852</v>
      </c>
    </row>
    <row r="236" s="2" customFormat="1">
      <c r="A236" s="37"/>
      <c r="B236" s="38"/>
      <c r="C236" s="39"/>
      <c r="D236" s="233" t="s">
        <v>163</v>
      </c>
      <c r="E236" s="39"/>
      <c r="F236" s="234" t="s">
        <v>851</v>
      </c>
      <c r="G236" s="39"/>
      <c r="H236" s="39"/>
      <c r="I236" s="235"/>
      <c r="J236" s="39"/>
      <c r="K236" s="39"/>
      <c r="L236" s="43"/>
      <c r="M236" s="236"/>
      <c r="N236" s="237"/>
      <c r="O236" s="91"/>
      <c r="P236" s="91"/>
      <c r="Q236" s="91"/>
      <c r="R236" s="91"/>
      <c r="S236" s="91"/>
      <c r="T236" s="92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163</v>
      </c>
      <c r="AU236" s="16" t="s">
        <v>84</v>
      </c>
    </row>
    <row r="237" s="2" customFormat="1" ht="16.5" customHeight="1">
      <c r="A237" s="37"/>
      <c r="B237" s="38"/>
      <c r="C237" s="220" t="s">
        <v>337</v>
      </c>
      <c r="D237" s="220" t="s">
        <v>156</v>
      </c>
      <c r="E237" s="221" t="s">
        <v>853</v>
      </c>
      <c r="F237" s="222" t="s">
        <v>854</v>
      </c>
      <c r="G237" s="223" t="s">
        <v>172</v>
      </c>
      <c r="H237" s="224">
        <v>17.812999999999999</v>
      </c>
      <c r="I237" s="225"/>
      <c r="J237" s="226">
        <f>ROUND(I237*H237,2)</f>
        <v>0</v>
      </c>
      <c r="K237" s="222" t="s">
        <v>160</v>
      </c>
      <c r="L237" s="43"/>
      <c r="M237" s="227" t="s">
        <v>1</v>
      </c>
      <c r="N237" s="228" t="s">
        <v>44</v>
      </c>
      <c r="O237" s="91"/>
      <c r="P237" s="229">
        <f>O237*H237</f>
        <v>0</v>
      </c>
      <c r="Q237" s="229">
        <v>0</v>
      </c>
      <c r="R237" s="229">
        <f>Q237*H237</f>
        <v>0</v>
      </c>
      <c r="S237" s="229">
        <v>0</v>
      </c>
      <c r="T237" s="230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1" t="s">
        <v>161</v>
      </c>
      <c r="AT237" s="231" t="s">
        <v>156</v>
      </c>
      <c r="AU237" s="231" t="s">
        <v>84</v>
      </c>
      <c r="AY237" s="16" t="s">
        <v>155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6" t="s">
        <v>161</v>
      </c>
      <c r="BK237" s="232">
        <f>ROUND(I237*H237,2)</f>
        <v>0</v>
      </c>
      <c r="BL237" s="16" t="s">
        <v>161</v>
      </c>
      <c r="BM237" s="231" t="s">
        <v>855</v>
      </c>
    </row>
    <row r="238" s="2" customFormat="1">
      <c r="A238" s="37"/>
      <c r="B238" s="38"/>
      <c r="C238" s="39"/>
      <c r="D238" s="233" t="s">
        <v>163</v>
      </c>
      <c r="E238" s="39"/>
      <c r="F238" s="234" t="s">
        <v>854</v>
      </c>
      <c r="G238" s="39"/>
      <c r="H238" s="39"/>
      <c r="I238" s="235"/>
      <c r="J238" s="39"/>
      <c r="K238" s="39"/>
      <c r="L238" s="43"/>
      <c r="M238" s="236"/>
      <c r="N238" s="237"/>
      <c r="O238" s="91"/>
      <c r="P238" s="91"/>
      <c r="Q238" s="91"/>
      <c r="R238" s="91"/>
      <c r="S238" s="91"/>
      <c r="T238" s="92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163</v>
      </c>
      <c r="AU238" s="16" t="s">
        <v>84</v>
      </c>
    </row>
    <row r="239" s="12" customFormat="1">
      <c r="A239" s="12"/>
      <c r="B239" s="238"/>
      <c r="C239" s="239"/>
      <c r="D239" s="233" t="s">
        <v>164</v>
      </c>
      <c r="E239" s="240" t="s">
        <v>1</v>
      </c>
      <c r="F239" s="241" t="s">
        <v>856</v>
      </c>
      <c r="G239" s="239"/>
      <c r="H239" s="240" t="s">
        <v>1</v>
      </c>
      <c r="I239" s="242"/>
      <c r="J239" s="239"/>
      <c r="K239" s="239"/>
      <c r="L239" s="243"/>
      <c r="M239" s="244"/>
      <c r="N239" s="245"/>
      <c r="O239" s="245"/>
      <c r="P239" s="245"/>
      <c r="Q239" s="245"/>
      <c r="R239" s="245"/>
      <c r="S239" s="245"/>
      <c r="T239" s="246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T239" s="247" t="s">
        <v>164</v>
      </c>
      <c r="AU239" s="247" t="s">
        <v>84</v>
      </c>
      <c r="AV239" s="12" t="s">
        <v>84</v>
      </c>
      <c r="AW239" s="12" t="s">
        <v>33</v>
      </c>
      <c r="AX239" s="12" t="s">
        <v>77</v>
      </c>
      <c r="AY239" s="247" t="s">
        <v>155</v>
      </c>
    </row>
    <row r="240" s="13" customFormat="1">
      <c r="A240" s="13"/>
      <c r="B240" s="248"/>
      <c r="C240" s="249"/>
      <c r="D240" s="233" t="s">
        <v>164</v>
      </c>
      <c r="E240" s="250" t="s">
        <v>1</v>
      </c>
      <c r="F240" s="251" t="s">
        <v>857</v>
      </c>
      <c r="G240" s="249"/>
      <c r="H240" s="252">
        <v>17.812999999999999</v>
      </c>
      <c r="I240" s="253"/>
      <c r="J240" s="249"/>
      <c r="K240" s="249"/>
      <c r="L240" s="254"/>
      <c r="M240" s="255"/>
      <c r="N240" s="256"/>
      <c r="O240" s="256"/>
      <c r="P240" s="256"/>
      <c r="Q240" s="256"/>
      <c r="R240" s="256"/>
      <c r="S240" s="256"/>
      <c r="T240" s="257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8" t="s">
        <v>164</v>
      </c>
      <c r="AU240" s="258" t="s">
        <v>84</v>
      </c>
      <c r="AV240" s="13" t="s">
        <v>86</v>
      </c>
      <c r="AW240" s="13" t="s">
        <v>33</v>
      </c>
      <c r="AX240" s="13" t="s">
        <v>77</v>
      </c>
      <c r="AY240" s="258" t="s">
        <v>155</v>
      </c>
    </row>
    <row r="241" s="14" customFormat="1">
      <c r="A241" s="14"/>
      <c r="B241" s="259"/>
      <c r="C241" s="260"/>
      <c r="D241" s="233" t="s">
        <v>164</v>
      </c>
      <c r="E241" s="261" t="s">
        <v>1</v>
      </c>
      <c r="F241" s="262" t="s">
        <v>243</v>
      </c>
      <c r="G241" s="260"/>
      <c r="H241" s="263">
        <v>17.812999999999999</v>
      </c>
      <c r="I241" s="264"/>
      <c r="J241" s="260"/>
      <c r="K241" s="260"/>
      <c r="L241" s="265"/>
      <c r="M241" s="266"/>
      <c r="N241" s="267"/>
      <c r="O241" s="267"/>
      <c r="P241" s="267"/>
      <c r="Q241" s="267"/>
      <c r="R241" s="267"/>
      <c r="S241" s="267"/>
      <c r="T241" s="268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9" t="s">
        <v>164</v>
      </c>
      <c r="AU241" s="269" t="s">
        <v>84</v>
      </c>
      <c r="AV241" s="14" t="s">
        <v>161</v>
      </c>
      <c r="AW241" s="14" t="s">
        <v>33</v>
      </c>
      <c r="AX241" s="14" t="s">
        <v>84</v>
      </c>
      <c r="AY241" s="269" t="s">
        <v>155</v>
      </c>
    </row>
    <row r="242" s="2" customFormat="1" ht="16.5" customHeight="1">
      <c r="A242" s="37"/>
      <c r="B242" s="38"/>
      <c r="C242" s="220" t="s">
        <v>341</v>
      </c>
      <c r="D242" s="220" t="s">
        <v>156</v>
      </c>
      <c r="E242" s="221" t="s">
        <v>858</v>
      </c>
      <c r="F242" s="222" t="s">
        <v>859</v>
      </c>
      <c r="G242" s="223" t="s">
        <v>172</v>
      </c>
      <c r="H242" s="224">
        <v>17.812999999999999</v>
      </c>
      <c r="I242" s="225"/>
      <c r="J242" s="226">
        <f>ROUND(I242*H242,2)</f>
        <v>0</v>
      </c>
      <c r="K242" s="222" t="s">
        <v>160</v>
      </c>
      <c r="L242" s="43"/>
      <c r="M242" s="227" t="s">
        <v>1</v>
      </c>
      <c r="N242" s="228" t="s">
        <v>44</v>
      </c>
      <c r="O242" s="91"/>
      <c r="P242" s="229">
        <f>O242*H242</f>
        <v>0</v>
      </c>
      <c r="Q242" s="229">
        <v>0</v>
      </c>
      <c r="R242" s="229">
        <f>Q242*H242</f>
        <v>0</v>
      </c>
      <c r="S242" s="229">
        <v>0</v>
      </c>
      <c r="T242" s="230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1" t="s">
        <v>161</v>
      </c>
      <c r="AT242" s="231" t="s">
        <v>156</v>
      </c>
      <c r="AU242" s="231" t="s">
        <v>84</v>
      </c>
      <c r="AY242" s="16" t="s">
        <v>155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6" t="s">
        <v>161</v>
      </c>
      <c r="BK242" s="232">
        <f>ROUND(I242*H242,2)</f>
        <v>0</v>
      </c>
      <c r="BL242" s="16" t="s">
        <v>161</v>
      </c>
      <c r="BM242" s="231" t="s">
        <v>860</v>
      </c>
    </row>
    <row r="243" s="2" customFormat="1">
      <c r="A243" s="37"/>
      <c r="B243" s="38"/>
      <c r="C243" s="39"/>
      <c r="D243" s="233" t="s">
        <v>163</v>
      </c>
      <c r="E243" s="39"/>
      <c r="F243" s="234" t="s">
        <v>859</v>
      </c>
      <c r="G243" s="39"/>
      <c r="H243" s="39"/>
      <c r="I243" s="235"/>
      <c r="J243" s="39"/>
      <c r="K243" s="39"/>
      <c r="L243" s="43"/>
      <c r="M243" s="236"/>
      <c r="N243" s="237"/>
      <c r="O243" s="91"/>
      <c r="P243" s="91"/>
      <c r="Q243" s="91"/>
      <c r="R243" s="91"/>
      <c r="S243" s="91"/>
      <c r="T243" s="92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163</v>
      </c>
      <c r="AU243" s="16" t="s">
        <v>84</v>
      </c>
    </row>
    <row r="244" s="2" customFormat="1" ht="16.5" customHeight="1">
      <c r="A244" s="37"/>
      <c r="B244" s="38"/>
      <c r="C244" s="220" t="s">
        <v>345</v>
      </c>
      <c r="D244" s="220" t="s">
        <v>156</v>
      </c>
      <c r="E244" s="221" t="s">
        <v>861</v>
      </c>
      <c r="F244" s="222" t="s">
        <v>862</v>
      </c>
      <c r="G244" s="223" t="s">
        <v>159</v>
      </c>
      <c r="H244" s="224">
        <v>4.375</v>
      </c>
      <c r="I244" s="225"/>
      <c r="J244" s="226">
        <f>ROUND(I244*H244,2)</f>
        <v>0</v>
      </c>
      <c r="K244" s="222" t="s">
        <v>1</v>
      </c>
      <c r="L244" s="43"/>
      <c r="M244" s="227" t="s">
        <v>1</v>
      </c>
      <c r="N244" s="228" t="s">
        <v>44</v>
      </c>
      <c r="O244" s="91"/>
      <c r="P244" s="229">
        <f>O244*H244</f>
        <v>0</v>
      </c>
      <c r="Q244" s="229">
        <v>0</v>
      </c>
      <c r="R244" s="229">
        <f>Q244*H244</f>
        <v>0</v>
      </c>
      <c r="S244" s="229">
        <v>0</v>
      </c>
      <c r="T244" s="230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1" t="s">
        <v>161</v>
      </c>
      <c r="AT244" s="231" t="s">
        <v>156</v>
      </c>
      <c r="AU244" s="231" t="s">
        <v>84</v>
      </c>
      <c r="AY244" s="16" t="s">
        <v>155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6" t="s">
        <v>161</v>
      </c>
      <c r="BK244" s="232">
        <f>ROUND(I244*H244,2)</f>
        <v>0</v>
      </c>
      <c r="BL244" s="16" t="s">
        <v>161</v>
      </c>
      <c r="BM244" s="231" t="s">
        <v>863</v>
      </c>
    </row>
    <row r="245" s="2" customFormat="1">
      <c r="A245" s="37"/>
      <c r="B245" s="38"/>
      <c r="C245" s="39"/>
      <c r="D245" s="233" t="s">
        <v>163</v>
      </c>
      <c r="E245" s="39"/>
      <c r="F245" s="234" t="s">
        <v>862</v>
      </c>
      <c r="G245" s="39"/>
      <c r="H245" s="39"/>
      <c r="I245" s="235"/>
      <c r="J245" s="39"/>
      <c r="K245" s="39"/>
      <c r="L245" s="43"/>
      <c r="M245" s="236"/>
      <c r="N245" s="237"/>
      <c r="O245" s="91"/>
      <c r="P245" s="91"/>
      <c r="Q245" s="91"/>
      <c r="R245" s="91"/>
      <c r="S245" s="91"/>
      <c r="T245" s="92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163</v>
      </c>
      <c r="AU245" s="16" t="s">
        <v>84</v>
      </c>
    </row>
    <row r="246" s="13" customFormat="1">
      <c r="A246" s="13"/>
      <c r="B246" s="248"/>
      <c r="C246" s="249"/>
      <c r="D246" s="233" t="s">
        <v>164</v>
      </c>
      <c r="E246" s="250" t="s">
        <v>1</v>
      </c>
      <c r="F246" s="251" t="s">
        <v>864</v>
      </c>
      <c r="G246" s="249"/>
      <c r="H246" s="252">
        <v>4.375</v>
      </c>
      <c r="I246" s="253"/>
      <c r="J246" s="249"/>
      <c r="K246" s="249"/>
      <c r="L246" s="254"/>
      <c r="M246" s="255"/>
      <c r="N246" s="256"/>
      <c r="O246" s="256"/>
      <c r="P246" s="256"/>
      <c r="Q246" s="256"/>
      <c r="R246" s="256"/>
      <c r="S246" s="256"/>
      <c r="T246" s="257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8" t="s">
        <v>164</v>
      </c>
      <c r="AU246" s="258" t="s">
        <v>84</v>
      </c>
      <c r="AV246" s="13" t="s">
        <v>86</v>
      </c>
      <c r="AW246" s="13" t="s">
        <v>33</v>
      </c>
      <c r="AX246" s="13" t="s">
        <v>77</v>
      </c>
      <c r="AY246" s="258" t="s">
        <v>155</v>
      </c>
    </row>
    <row r="247" s="14" customFormat="1">
      <c r="A247" s="14"/>
      <c r="B247" s="259"/>
      <c r="C247" s="260"/>
      <c r="D247" s="233" t="s">
        <v>164</v>
      </c>
      <c r="E247" s="261" t="s">
        <v>1</v>
      </c>
      <c r="F247" s="262" t="s">
        <v>243</v>
      </c>
      <c r="G247" s="260"/>
      <c r="H247" s="263">
        <v>4.375</v>
      </c>
      <c r="I247" s="264"/>
      <c r="J247" s="260"/>
      <c r="K247" s="260"/>
      <c r="L247" s="265"/>
      <c r="M247" s="266"/>
      <c r="N247" s="267"/>
      <c r="O247" s="267"/>
      <c r="P247" s="267"/>
      <c r="Q247" s="267"/>
      <c r="R247" s="267"/>
      <c r="S247" s="267"/>
      <c r="T247" s="268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9" t="s">
        <v>164</v>
      </c>
      <c r="AU247" s="269" t="s">
        <v>84</v>
      </c>
      <c r="AV247" s="14" t="s">
        <v>161</v>
      </c>
      <c r="AW247" s="14" t="s">
        <v>33</v>
      </c>
      <c r="AX247" s="14" t="s">
        <v>84</v>
      </c>
      <c r="AY247" s="269" t="s">
        <v>155</v>
      </c>
    </row>
    <row r="248" s="2" customFormat="1" ht="16.5" customHeight="1">
      <c r="A248" s="37"/>
      <c r="B248" s="38"/>
      <c r="C248" s="220" t="s">
        <v>349</v>
      </c>
      <c r="D248" s="220" t="s">
        <v>156</v>
      </c>
      <c r="E248" s="221" t="s">
        <v>865</v>
      </c>
      <c r="F248" s="222" t="s">
        <v>866</v>
      </c>
      <c r="G248" s="223" t="s">
        <v>209</v>
      </c>
      <c r="H248" s="224">
        <v>0.438</v>
      </c>
      <c r="I248" s="225"/>
      <c r="J248" s="226">
        <f>ROUND(I248*H248,2)</f>
        <v>0</v>
      </c>
      <c r="K248" s="222" t="s">
        <v>160</v>
      </c>
      <c r="L248" s="43"/>
      <c r="M248" s="227" t="s">
        <v>1</v>
      </c>
      <c r="N248" s="228" t="s">
        <v>44</v>
      </c>
      <c r="O248" s="91"/>
      <c r="P248" s="229">
        <f>O248*H248</f>
        <v>0</v>
      </c>
      <c r="Q248" s="229">
        <v>0</v>
      </c>
      <c r="R248" s="229">
        <f>Q248*H248</f>
        <v>0</v>
      </c>
      <c r="S248" s="229">
        <v>0</v>
      </c>
      <c r="T248" s="230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1" t="s">
        <v>161</v>
      </c>
      <c r="AT248" s="231" t="s">
        <v>156</v>
      </c>
      <c r="AU248" s="231" t="s">
        <v>84</v>
      </c>
      <c r="AY248" s="16" t="s">
        <v>155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6" t="s">
        <v>161</v>
      </c>
      <c r="BK248" s="232">
        <f>ROUND(I248*H248,2)</f>
        <v>0</v>
      </c>
      <c r="BL248" s="16" t="s">
        <v>161</v>
      </c>
      <c r="BM248" s="231" t="s">
        <v>867</v>
      </c>
    </row>
    <row r="249" s="2" customFormat="1">
      <c r="A249" s="37"/>
      <c r="B249" s="38"/>
      <c r="C249" s="39"/>
      <c r="D249" s="233" t="s">
        <v>163</v>
      </c>
      <c r="E249" s="39"/>
      <c r="F249" s="234" t="s">
        <v>866</v>
      </c>
      <c r="G249" s="39"/>
      <c r="H249" s="39"/>
      <c r="I249" s="235"/>
      <c r="J249" s="39"/>
      <c r="K249" s="39"/>
      <c r="L249" s="43"/>
      <c r="M249" s="236"/>
      <c r="N249" s="237"/>
      <c r="O249" s="91"/>
      <c r="P249" s="91"/>
      <c r="Q249" s="91"/>
      <c r="R249" s="91"/>
      <c r="S249" s="91"/>
      <c r="T249" s="92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163</v>
      </c>
      <c r="AU249" s="16" t="s">
        <v>84</v>
      </c>
    </row>
    <row r="250" s="13" customFormat="1">
      <c r="A250" s="13"/>
      <c r="B250" s="248"/>
      <c r="C250" s="249"/>
      <c r="D250" s="233" t="s">
        <v>164</v>
      </c>
      <c r="E250" s="250" t="s">
        <v>1</v>
      </c>
      <c r="F250" s="251" t="s">
        <v>868</v>
      </c>
      <c r="G250" s="249"/>
      <c r="H250" s="252">
        <v>0.438</v>
      </c>
      <c r="I250" s="253"/>
      <c r="J250" s="249"/>
      <c r="K250" s="249"/>
      <c r="L250" s="254"/>
      <c r="M250" s="255"/>
      <c r="N250" s="256"/>
      <c r="O250" s="256"/>
      <c r="P250" s="256"/>
      <c r="Q250" s="256"/>
      <c r="R250" s="256"/>
      <c r="S250" s="256"/>
      <c r="T250" s="257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8" t="s">
        <v>164</v>
      </c>
      <c r="AU250" s="258" t="s">
        <v>84</v>
      </c>
      <c r="AV250" s="13" t="s">
        <v>86</v>
      </c>
      <c r="AW250" s="13" t="s">
        <v>33</v>
      </c>
      <c r="AX250" s="13" t="s">
        <v>77</v>
      </c>
      <c r="AY250" s="258" t="s">
        <v>155</v>
      </c>
    </row>
    <row r="251" s="14" customFormat="1">
      <c r="A251" s="14"/>
      <c r="B251" s="259"/>
      <c r="C251" s="260"/>
      <c r="D251" s="233" t="s">
        <v>164</v>
      </c>
      <c r="E251" s="261" t="s">
        <v>1</v>
      </c>
      <c r="F251" s="262" t="s">
        <v>243</v>
      </c>
      <c r="G251" s="260"/>
      <c r="H251" s="263">
        <v>0.438</v>
      </c>
      <c r="I251" s="264"/>
      <c r="J251" s="260"/>
      <c r="K251" s="260"/>
      <c r="L251" s="265"/>
      <c r="M251" s="266"/>
      <c r="N251" s="267"/>
      <c r="O251" s="267"/>
      <c r="P251" s="267"/>
      <c r="Q251" s="267"/>
      <c r="R251" s="267"/>
      <c r="S251" s="267"/>
      <c r="T251" s="268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9" t="s">
        <v>164</v>
      </c>
      <c r="AU251" s="269" t="s">
        <v>84</v>
      </c>
      <c r="AV251" s="14" t="s">
        <v>161</v>
      </c>
      <c r="AW251" s="14" t="s">
        <v>33</v>
      </c>
      <c r="AX251" s="14" t="s">
        <v>84</v>
      </c>
      <c r="AY251" s="269" t="s">
        <v>155</v>
      </c>
    </row>
    <row r="252" s="2" customFormat="1" ht="16.5" customHeight="1">
      <c r="A252" s="37"/>
      <c r="B252" s="38"/>
      <c r="C252" s="220" t="s">
        <v>353</v>
      </c>
      <c r="D252" s="220" t="s">
        <v>156</v>
      </c>
      <c r="E252" s="221" t="s">
        <v>869</v>
      </c>
      <c r="F252" s="222" t="s">
        <v>870</v>
      </c>
      <c r="G252" s="223" t="s">
        <v>159</v>
      </c>
      <c r="H252" s="224">
        <v>0.54000000000000004</v>
      </c>
      <c r="I252" s="225"/>
      <c r="J252" s="226">
        <f>ROUND(I252*H252,2)</f>
        <v>0</v>
      </c>
      <c r="K252" s="222" t="s">
        <v>1</v>
      </c>
      <c r="L252" s="43"/>
      <c r="M252" s="227" t="s">
        <v>1</v>
      </c>
      <c r="N252" s="228" t="s">
        <v>44</v>
      </c>
      <c r="O252" s="91"/>
      <c r="P252" s="229">
        <f>O252*H252</f>
        <v>0</v>
      </c>
      <c r="Q252" s="229">
        <v>0</v>
      </c>
      <c r="R252" s="229">
        <f>Q252*H252</f>
        <v>0</v>
      </c>
      <c r="S252" s="229">
        <v>0</v>
      </c>
      <c r="T252" s="230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1" t="s">
        <v>161</v>
      </c>
      <c r="AT252" s="231" t="s">
        <v>156</v>
      </c>
      <c r="AU252" s="231" t="s">
        <v>84</v>
      </c>
      <c r="AY252" s="16" t="s">
        <v>155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6" t="s">
        <v>161</v>
      </c>
      <c r="BK252" s="232">
        <f>ROUND(I252*H252,2)</f>
        <v>0</v>
      </c>
      <c r="BL252" s="16" t="s">
        <v>161</v>
      </c>
      <c r="BM252" s="231" t="s">
        <v>871</v>
      </c>
    </row>
    <row r="253" s="2" customFormat="1">
      <c r="A253" s="37"/>
      <c r="B253" s="38"/>
      <c r="C253" s="39"/>
      <c r="D253" s="233" t="s">
        <v>163</v>
      </c>
      <c r="E253" s="39"/>
      <c r="F253" s="234" t="s">
        <v>870</v>
      </c>
      <c r="G253" s="39"/>
      <c r="H253" s="39"/>
      <c r="I253" s="235"/>
      <c r="J253" s="39"/>
      <c r="K253" s="39"/>
      <c r="L253" s="43"/>
      <c r="M253" s="236"/>
      <c r="N253" s="237"/>
      <c r="O253" s="91"/>
      <c r="P253" s="91"/>
      <c r="Q253" s="91"/>
      <c r="R253" s="91"/>
      <c r="S253" s="91"/>
      <c r="T253" s="92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163</v>
      </c>
      <c r="AU253" s="16" t="s">
        <v>84</v>
      </c>
    </row>
    <row r="254" s="13" customFormat="1">
      <c r="A254" s="13"/>
      <c r="B254" s="248"/>
      <c r="C254" s="249"/>
      <c r="D254" s="233" t="s">
        <v>164</v>
      </c>
      <c r="E254" s="250" t="s">
        <v>1</v>
      </c>
      <c r="F254" s="251" t="s">
        <v>872</v>
      </c>
      <c r="G254" s="249"/>
      <c r="H254" s="252">
        <v>0.54000000000000004</v>
      </c>
      <c r="I254" s="253"/>
      <c r="J254" s="249"/>
      <c r="K254" s="249"/>
      <c r="L254" s="254"/>
      <c r="M254" s="255"/>
      <c r="N254" s="256"/>
      <c r="O254" s="256"/>
      <c r="P254" s="256"/>
      <c r="Q254" s="256"/>
      <c r="R254" s="256"/>
      <c r="S254" s="256"/>
      <c r="T254" s="257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8" t="s">
        <v>164</v>
      </c>
      <c r="AU254" s="258" t="s">
        <v>84</v>
      </c>
      <c r="AV254" s="13" t="s">
        <v>86</v>
      </c>
      <c r="AW254" s="13" t="s">
        <v>33</v>
      </c>
      <c r="AX254" s="13" t="s">
        <v>77</v>
      </c>
      <c r="AY254" s="258" t="s">
        <v>155</v>
      </c>
    </row>
    <row r="255" s="14" customFormat="1">
      <c r="A255" s="14"/>
      <c r="B255" s="259"/>
      <c r="C255" s="260"/>
      <c r="D255" s="233" t="s">
        <v>164</v>
      </c>
      <c r="E255" s="261" t="s">
        <v>1</v>
      </c>
      <c r="F255" s="262" t="s">
        <v>243</v>
      </c>
      <c r="G255" s="260"/>
      <c r="H255" s="263">
        <v>0.54000000000000004</v>
      </c>
      <c r="I255" s="264"/>
      <c r="J255" s="260"/>
      <c r="K255" s="260"/>
      <c r="L255" s="265"/>
      <c r="M255" s="266"/>
      <c r="N255" s="267"/>
      <c r="O255" s="267"/>
      <c r="P255" s="267"/>
      <c r="Q255" s="267"/>
      <c r="R255" s="267"/>
      <c r="S255" s="267"/>
      <c r="T255" s="268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9" t="s">
        <v>164</v>
      </c>
      <c r="AU255" s="269" t="s">
        <v>84</v>
      </c>
      <c r="AV255" s="14" t="s">
        <v>161</v>
      </c>
      <c r="AW255" s="14" t="s">
        <v>33</v>
      </c>
      <c r="AX255" s="14" t="s">
        <v>84</v>
      </c>
      <c r="AY255" s="269" t="s">
        <v>155</v>
      </c>
    </row>
    <row r="256" s="2" customFormat="1" ht="24.15" customHeight="1">
      <c r="A256" s="37"/>
      <c r="B256" s="38"/>
      <c r="C256" s="220" t="s">
        <v>357</v>
      </c>
      <c r="D256" s="220" t="s">
        <v>156</v>
      </c>
      <c r="E256" s="221" t="s">
        <v>873</v>
      </c>
      <c r="F256" s="222" t="s">
        <v>874</v>
      </c>
      <c r="G256" s="223" t="s">
        <v>234</v>
      </c>
      <c r="H256" s="224">
        <v>1</v>
      </c>
      <c r="I256" s="225"/>
      <c r="J256" s="226">
        <f>ROUND(I256*H256,2)</f>
        <v>0</v>
      </c>
      <c r="K256" s="222" t="s">
        <v>1</v>
      </c>
      <c r="L256" s="43"/>
      <c r="M256" s="227" t="s">
        <v>1</v>
      </c>
      <c r="N256" s="228" t="s">
        <v>44</v>
      </c>
      <c r="O256" s="91"/>
      <c r="P256" s="229">
        <f>O256*H256</f>
        <v>0</v>
      </c>
      <c r="Q256" s="229">
        <v>0</v>
      </c>
      <c r="R256" s="229">
        <f>Q256*H256</f>
        <v>0</v>
      </c>
      <c r="S256" s="229">
        <v>0</v>
      </c>
      <c r="T256" s="230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31" t="s">
        <v>161</v>
      </c>
      <c r="AT256" s="231" t="s">
        <v>156</v>
      </c>
      <c r="AU256" s="231" t="s">
        <v>84</v>
      </c>
      <c r="AY256" s="16" t="s">
        <v>155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16" t="s">
        <v>161</v>
      </c>
      <c r="BK256" s="232">
        <f>ROUND(I256*H256,2)</f>
        <v>0</v>
      </c>
      <c r="BL256" s="16" t="s">
        <v>161</v>
      </c>
      <c r="BM256" s="231" t="s">
        <v>875</v>
      </c>
    </row>
    <row r="257" s="2" customFormat="1">
      <c r="A257" s="37"/>
      <c r="B257" s="38"/>
      <c r="C257" s="39"/>
      <c r="D257" s="233" t="s">
        <v>163</v>
      </c>
      <c r="E257" s="39"/>
      <c r="F257" s="234" t="s">
        <v>874</v>
      </c>
      <c r="G257" s="39"/>
      <c r="H257" s="39"/>
      <c r="I257" s="235"/>
      <c r="J257" s="39"/>
      <c r="K257" s="39"/>
      <c r="L257" s="43"/>
      <c r="M257" s="236"/>
      <c r="N257" s="237"/>
      <c r="O257" s="91"/>
      <c r="P257" s="91"/>
      <c r="Q257" s="91"/>
      <c r="R257" s="91"/>
      <c r="S257" s="91"/>
      <c r="T257" s="92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163</v>
      </c>
      <c r="AU257" s="16" t="s">
        <v>84</v>
      </c>
    </row>
    <row r="258" s="2" customFormat="1" ht="21.75" customHeight="1">
      <c r="A258" s="37"/>
      <c r="B258" s="38"/>
      <c r="C258" s="220" t="s">
        <v>362</v>
      </c>
      <c r="D258" s="220" t="s">
        <v>156</v>
      </c>
      <c r="E258" s="221" t="s">
        <v>876</v>
      </c>
      <c r="F258" s="222" t="s">
        <v>877</v>
      </c>
      <c r="G258" s="223" t="s">
        <v>234</v>
      </c>
      <c r="H258" s="224">
        <v>3</v>
      </c>
      <c r="I258" s="225"/>
      <c r="J258" s="226">
        <f>ROUND(I258*H258,2)</f>
        <v>0</v>
      </c>
      <c r="K258" s="222" t="s">
        <v>1</v>
      </c>
      <c r="L258" s="43"/>
      <c r="M258" s="227" t="s">
        <v>1</v>
      </c>
      <c r="N258" s="228" t="s">
        <v>44</v>
      </c>
      <c r="O258" s="91"/>
      <c r="P258" s="229">
        <f>O258*H258</f>
        <v>0</v>
      </c>
      <c r="Q258" s="229">
        <v>0</v>
      </c>
      <c r="R258" s="229">
        <f>Q258*H258</f>
        <v>0</v>
      </c>
      <c r="S258" s="229">
        <v>0</v>
      </c>
      <c r="T258" s="230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31" t="s">
        <v>161</v>
      </c>
      <c r="AT258" s="231" t="s">
        <v>156</v>
      </c>
      <c r="AU258" s="231" t="s">
        <v>84</v>
      </c>
      <c r="AY258" s="16" t="s">
        <v>155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6" t="s">
        <v>161</v>
      </c>
      <c r="BK258" s="232">
        <f>ROUND(I258*H258,2)</f>
        <v>0</v>
      </c>
      <c r="BL258" s="16" t="s">
        <v>161</v>
      </c>
      <c r="BM258" s="231" t="s">
        <v>878</v>
      </c>
    </row>
    <row r="259" s="2" customFormat="1">
      <c r="A259" s="37"/>
      <c r="B259" s="38"/>
      <c r="C259" s="39"/>
      <c r="D259" s="233" t="s">
        <v>163</v>
      </c>
      <c r="E259" s="39"/>
      <c r="F259" s="234" t="s">
        <v>877</v>
      </c>
      <c r="G259" s="39"/>
      <c r="H259" s="39"/>
      <c r="I259" s="235"/>
      <c r="J259" s="39"/>
      <c r="K259" s="39"/>
      <c r="L259" s="43"/>
      <c r="M259" s="236"/>
      <c r="N259" s="237"/>
      <c r="O259" s="91"/>
      <c r="P259" s="91"/>
      <c r="Q259" s="91"/>
      <c r="R259" s="91"/>
      <c r="S259" s="91"/>
      <c r="T259" s="92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163</v>
      </c>
      <c r="AU259" s="16" t="s">
        <v>84</v>
      </c>
    </row>
    <row r="260" s="2" customFormat="1" ht="16.5" customHeight="1">
      <c r="A260" s="37"/>
      <c r="B260" s="38"/>
      <c r="C260" s="220" t="s">
        <v>367</v>
      </c>
      <c r="D260" s="220" t="s">
        <v>156</v>
      </c>
      <c r="E260" s="221" t="s">
        <v>879</v>
      </c>
      <c r="F260" s="222" t="s">
        <v>880</v>
      </c>
      <c r="G260" s="223" t="s">
        <v>172</v>
      </c>
      <c r="H260" s="224">
        <v>1.8</v>
      </c>
      <c r="I260" s="225"/>
      <c r="J260" s="226">
        <f>ROUND(I260*H260,2)</f>
        <v>0</v>
      </c>
      <c r="K260" s="222" t="s">
        <v>1</v>
      </c>
      <c r="L260" s="43"/>
      <c r="M260" s="227" t="s">
        <v>1</v>
      </c>
      <c r="N260" s="228" t="s">
        <v>44</v>
      </c>
      <c r="O260" s="91"/>
      <c r="P260" s="229">
        <f>O260*H260</f>
        <v>0</v>
      </c>
      <c r="Q260" s="229">
        <v>0</v>
      </c>
      <c r="R260" s="229">
        <f>Q260*H260</f>
        <v>0</v>
      </c>
      <c r="S260" s="229">
        <v>0</v>
      </c>
      <c r="T260" s="230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1" t="s">
        <v>161</v>
      </c>
      <c r="AT260" s="231" t="s">
        <v>156</v>
      </c>
      <c r="AU260" s="231" t="s">
        <v>84</v>
      </c>
      <c r="AY260" s="16" t="s">
        <v>155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6" t="s">
        <v>161</v>
      </c>
      <c r="BK260" s="232">
        <f>ROUND(I260*H260,2)</f>
        <v>0</v>
      </c>
      <c r="BL260" s="16" t="s">
        <v>161</v>
      </c>
      <c r="BM260" s="231" t="s">
        <v>881</v>
      </c>
    </row>
    <row r="261" s="2" customFormat="1">
      <c r="A261" s="37"/>
      <c r="B261" s="38"/>
      <c r="C261" s="39"/>
      <c r="D261" s="233" t="s">
        <v>163</v>
      </c>
      <c r="E261" s="39"/>
      <c r="F261" s="234" t="s">
        <v>880</v>
      </c>
      <c r="G261" s="39"/>
      <c r="H261" s="39"/>
      <c r="I261" s="235"/>
      <c r="J261" s="39"/>
      <c r="K261" s="39"/>
      <c r="L261" s="43"/>
      <c r="M261" s="236"/>
      <c r="N261" s="237"/>
      <c r="O261" s="91"/>
      <c r="P261" s="91"/>
      <c r="Q261" s="91"/>
      <c r="R261" s="91"/>
      <c r="S261" s="91"/>
      <c r="T261" s="92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163</v>
      </c>
      <c r="AU261" s="16" t="s">
        <v>84</v>
      </c>
    </row>
    <row r="262" s="2" customFormat="1" ht="24.15" customHeight="1">
      <c r="A262" s="37"/>
      <c r="B262" s="38"/>
      <c r="C262" s="220" t="s">
        <v>372</v>
      </c>
      <c r="D262" s="220" t="s">
        <v>156</v>
      </c>
      <c r="E262" s="221" t="s">
        <v>882</v>
      </c>
      <c r="F262" s="222" t="s">
        <v>883</v>
      </c>
      <c r="G262" s="223" t="s">
        <v>172</v>
      </c>
      <c r="H262" s="224">
        <v>1.8</v>
      </c>
      <c r="I262" s="225"/>
      <c r="J262" s="226">
        <f>ROUND(I262*H262,2)</f>
        <v>0</v>
      </c>
      <c r="K262" s="222" t="s">
        <v>1</v>
      </c>
      <c r="L262" s="43"/>
      <c r="M262" s="227" t="s">
        <v>1</v>
      </c>
      <c r="N262" s="228" t="s">
        <v>44</v>
      </c>
      <c r="O262" s="91"/>
      <c r="P262" s="229">
        <f>O262*H262</f>
        <v>0</v>
      </c>
      <c r="Q262" s="229">
        <v>0</v>
      </c>
      <c r="R262" s="229">
        <f>Q262*H262</f>
        <v>0</v>
      </c>
      <c r="S262" s="229">
        <v>0</v>
      </c>
      <c r="T262" s="230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31" t="s">
        <v>161</v>
      </c>
      <c r="AT262" s="231" t="s">
        <v>156</v>
      </c>
      <c r="AU262" s="231" t="s">
        <v>84</v>
      </c>
      <c r="AY262" s="16" t="s">
        <v>155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6" t="s">
        <v>161</v>
      </c>
      <c r="BK262" s="232">
        <f>ROUND(I262*H262,2)</f>
        <v>0</v>
      </c>
      <c r="BL262" s="16" t="s">
        <v>161</v>
      </c>
      <c r="BM262" s="231" t="s">
        <v>884</v>
      </c>
    </row>
    <row r="263" s="2" customFormat="1">
      <c r="A263" s="37"/>
      <c r="B263" s="38"/>
      <c r="C263" s="39"/>
      <c r="D263" s="233" t="s">
        <v>163</v>
      </c>
      <c r="E263" s="39"/>
      <c r="F263" s="234" t="s">
        <v>883</v>
      </c>
      <c r="G263" s="39"/>
      <c r="H263" s="39"/>
      <c r="I263" s="235"/>
      <c r="J263" s="39"/>
      <c r="K263" s="39"/>
      <c r="L263" s="43"/>
      <c r="M263" s="236"/>
      <c r="N263" s="237"/>
      <c r="O263" s="91"/>
      <c r="P263" s="91"/>
      <c r="Q263" s="91"/>
      <c r="R263" s="91"/>
      <c r="S263" s="91"/>
      <c r="T263" s="92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163</v>
      </c>
      <c r="AU263" s="16" t="s">
        <v>84</v>
      </c>
    </row>
    <row r="264" s="13" customFormat="1">
      <c r="A264" s="13"/>
      <c r="B264" s="248"/>
      <c r="C264" s="249"/>
      <c r="D264" s="233" t="s">
        <v>164</v>
      </c>
      <c r="E264" s="250" t="s">
        <v>1</v>
      </c>
      <c r="F264" s="251" t="s">
        <v>885</v>
      </c>
      <c r="G264" s="249"/>
      <c r="H264" s="252">
        <v>1.8</v>
      </c>
      <c r="I264" s="253"/>
      <c r="J264" s="249"/>
      <c r="K264" s="249"/>
      <c r="L264" s="254"/>
      <c r="M264" s="255"/>
      <c r="N264" s="256"/>
      <c r="O264" s="256"/>
      <c r="P264" s="256"/>
      <c r="Q264" s="256"/>
      <c r="R264" s="256"/>
      <c r="S264" s="256"/>
      <c r="T264" s="257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8" t="s">
        <v>164</v>
      </c>
      <c r="AU264" s="258" t="s">
        <v>84</v>
      </c>
      <c r="AV264" s="13" t="s">
        <v>86</v>
      </c>
      <c r="AW264" s="13" t="s">
        <v>33</v>
      </c>
      <c r="AX264" s="13" t="s">
        <v>77</v>
      </c>
      <c r="AY264" s="258" t="s">
        <v>155</v>
      </c>
    </row>
    <row r="265" s="14" customFormat="1">
      <c r="A265" s="14"/>
      <c r="B265" s="259"/>
      <c r="C265" s="260"/>
      <c r="D265" s="233" t="s">
        <v>164</v>
      </c>
      <c r="E265" s="261" t="s">
        <v>1</v>
      </c>
      <c r="F265" s="262" t="s">
        <v>243</v>
      </c>
      <c r="G265" s="260"/>
      <c r="H265" s="263">
        <v>1.8</v>
      </c>
      <c r="I265" s="264"/>
      <c r="J265" s="260"/>
      <c r="K265" s="260"/>
      <c r="L265" s="265"/>
      <c r="M265" s="266"/>
      <c r="N265" s="267"/>
      <c r="O265" s="267"/>
      <c r="P265" s="267"/>
      <c r="Q265" s="267"/>
      <c r="R265" s="267"/>
      <c r="S265" s="267"/>
      <c r="T265" s="268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69" t="s">
        <v>164</v>
      </c>
      <c r="AU265" s="269" t="s">
        <v>84</v>
      </c>
      <c r="AV265" s="14" t="s">
        <v>161</v>
      </c>
      <c r="AW265" s="14" t="s">
        <v>33</v>
      </c>
      <c r="AX265" s="14" t="s">
        <v>84</v>
      </c>
      <c r="AY265" s="269" t="s">
        <v>155</v>
      </c>
    </row>
    <row r="266" s="2" customFormat="1" ht="16.5" customHeight="1">
      <c r="A266" s="37"/>
      <c r="B266" s="38"/>
      <c r="C266" s="220" t="s">
        <v>376</v>
      </c>
      <c r="D266" s="220" t="s">
        <v>156</v>
      </c>
      <c r="E266" s="221" t="s">
        <v>886</v>
      </c>
      <c r="F266" s="222" t="s">
        <v>887</v>
      </c>
      <c r="G266" s="223" t="s">
        <v>215</v>
      </c>
      <c r="H266" s="224">
        <v>8</v>
      </c>
      <c r="I266" s="225"/>
      <c r="J266" s="226">
        <f>ROUND(I266*H266,2)</f>
        <v>0</v>
      </c>
      <c r="K266" s="222" t="s">
        <v>160</v>
      </c>
      <c r="L266" s="43"/>
      <c r="M266" s="227" t="s">
        <v>1</v>
      </c>
      <c r="N266" s="228" t="s">
        <v>44</v>
      </c>
      <c r="O266" s="91"/>
      <c r="P266" s="229">
        <f>O266*H266</f>
        <v>0</v>
      </c>
      <c r="Q266" s="229">
        <v>0</v>
      </c>
      <c r="R266" s="229">
        <f>Q266*H266</f>
        <v>0</v>
      </c>
      <c r="S266" s="229">
        <v>0</v>
      </c>
      <c r="T266" s="230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31" t="s">
        <v>161</v>
      </c>
      <c r="AT266" s="231" t="s">
        <v>156</v>
      </c>
      <c r="AU266" s="231" t="s">
        <v>84</v>
      </c>
      <c r="AY266" s="16" t="s">
        <v>155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6" t="s">
        <v>161</v>
      </c>
      <c r="BK266" s="232">
        <f>ROUND(I266*H266,2)</f>
        <v>0</v>
      </c>
      <c r="BL266" s="16" t="s">
        <v>161</v>
      </c>
      <c r="BM266" s="231" t="s">
        <v>888</v>
      </c>
    </row>
    <row r="267" s="2" customFormat="1">
      <c r="A267" s="37"/>
      <c r="B267" s="38"/>
      <c r="C267" s="39"/>
      <c r="D267" s="233" t="s">
        <v>163</v>
      </c>
      <c r="E267" s="39"/>
      <c r="F267" s="234" t="s">
        <v>887</v>
      </c>
      <c r="G267" s="39"/>
      <c r="H267" s="39"/>
      <c r="I267" s="235"/>
      <c r="J267" s="39"/>
      <c r="K267" s="39"/>
      <c r="L267" s="43"/>
      <c r="M267" s="236"/>
      <c r="N267" s="237"/>
      <c r="O267" s="91"/>
      <c r="P267" s="91"/>
      <c r="Q267" s="91"/>
      <c r="R267" s="91"/>
      <c r="S267" s="91"/>
      <c r="T267" s="92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163</v>
      </c>
      <c r="AU267" s="16" t="s">
        <v>84</v>
      </c>
    </row>
    <row r="268" s="2" customFormat="1" ht="33" customHeight="1">
      <c r="A268" s="37"/>
      <c r="B268" s="38"/>
      <c r="C268" s="220" t="s">
        <v>381</v>
      </c>
      <c r="D268" s="220" t="s">
        <v>156</v>
      </c>
      <c r="E268" s="221" t="s">
        <v>889</v>
      </c>
      <c r="F268" s="222" t="s">
        <v>890</v>
      </c>
      <c r="G268" s="223" t="s">
        <v>360</v>
      </c>
      <c r="H268" s="224">
        <v>1</v>
      </c>
      <c r="I268" s="225"/>
      <c r="J268" s="226">
        <f>ROUND(I268*H268,2)</f>
        <v>0</v>
      </c>
      <c r="K268" s="222" t="s">
        <v>1</v>
      </c>
      <c r="L268" s="43"/>
      <c r="M268" s="227" t="s">
        <v>1</v>
      </c>
      <c r="N268" s="228" t="s">
        <v>44</v>
      </c>
      <c r="O268" s="91"/>
      <c r="P268" s="229">
        <f>O268*H268</f>
        <v>0</v>
      </c>
      <c r="Q268" s="229">
        <v>0</v>
      </c>
      <c r="R268" s="229">
        <f>Q268*H268</f>
        <v>0</v>
      </c>
      <c r="S268" s="229">
        <v>0</v>
      </c>
      <c r="T268" s="230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1" t="s">
        <v>161</v>
      </c>
      <c r="AT268" s="231" t="s">
        <v>156</v>
      </c>
      <c r="AU268" s="231" t="s">
        <v>84</v>
      </c>
      <c r="AY268" s="16" t="s">
        <v>155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6" t="s">
        <v>161</v>
      </c>
      <c r="BK268" s="232">
        <f>ROUND(I268*H268,2)</f>
        <v>0</v>
      </c>
      <c r="BL268" s="16" t="s">
        <v>161</v>
      </c>
      <c r="BM268" s="231" t="s">
        <v>891</v>
      </c>
    </row>
    <row r="269" s="2" customFormat="1">
      <c r="A269" s="37"/>
      <c r="B269" s="38"/>
      <c r="C269" s="39"/>
      <c r="D269" s="233" t="s">
        <v>163</v>
      </c>
      <c r="E269" s="39"/>
      <c r="F269" s="234" t="s">
        <v>890</v>
      </c>
      <c r="G269" s="39"/>
      <c r="H269" s="39"/>
      <c r="I269" s="235"/>
      <c r="J269" s="39"/>
      <c r="K269" s="39"/>
      <c r="L269" s="43"/>
      <c r="M269" s="236"/>
      <c r="N269" s="237"/>
      <c r="O269" s="91"/>
      <c r="P269" s="91"/>
      <c r="Q269" s="91"/>
      <c r="R269" s="91"/>
      <c r="S269" s="91"/>
      <c r="T269" s="92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163</v>
      </c>
      <c r="AU269" s="16" t="s">
        <v>84</v>
      </c>
    </row>
    <row r="270" s="13" customFormat="1">
      <c r="A270" s="13"/>
      <c r="B270" s="248"/>
      <c r="C270" s="249"/>
      <c r="D270" s="233" t="s">
        <v>164</v>
      </c>
      <c r="E270" s="250" t="s">
        <v>1</v>
      </c>
      <c r="F270" s="251" t="s">
        <v>892</v>
      </c>
      <c r="G270" s="249"/>
      <c r="H270" s="252">
        <v>1</v>
      </c>
      <c r="I270" s="253"/>
      <c r="J270" s="249"/>
      <c r="K270" s="249"/>
      <c r="L270" s="254"/>
      <c r="M270" s="255"/>
      <c r="N270" s="256"/>
      <c r="O270" s="256"/>
      <c r="P270" s="256"/>
      <c r="Q270" s="256"/>
      <c r="R270" s="256"/>
      <c r="S270" s="256"/>
      <c r="T270" s="257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8" t="s">
        <v>164</v>
      </c>
      <c r="AU270" s="258" t="s">
        <v>84</v>
      </c>
      <c r="AV270" s="13" t="s">
        <v>86</v>
      </c>
      <c r="AW270" s="13" t="s">
        <v>33</v>
      </c>
      <c r="AX270" s="13" t="s">
        <v>77</v>
      </c>
      <c r="AY270" s="258" t="s">
        <v>155</v>
      </c>
    </row>
    <row r="271" s="14" customFormat="1">
      <c r="A271" s="14"/>
      <c r="B271" s="259"/>
      <c r="C271" s="260"/>
      <c r="D271" s="233" t="s">
        <v>164</v>
      </c>
      <c r="E271" s="261" t="s">
        <v>1</v>
      </c>
      <c r="F271" s="262" t="s">
        <v>243</v>
      </c>
      <c r="G271" s="260"/>
      <c r="H271" s="263">
        <v>1</v>
      </c>
      <c r="I271" s="264"/>
      <c r="J271" s="260"/>
      <c r="K271" s="260"/>
      <c r="L271" s="265"/>
      <c r="M271" s="266"/>
      <c r="N271" s="267"/>
      <c r="O271" s="267"/>
      <c r="P271" s="267"/>
      <c r="Q271" s="267"/>
      <c r="R271" s="267"/>
      <c r="S271" s="267"/>
      <c r="T271" s="268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9" t="s">
        <v>164</v>
      </c>
      <c r="AU271" s="269" t="s">
        <v>84</v>
      </c>
      <c r="AV271" s="14" t="s">
        <v>161</v>
      </c>
      <c r="AW271" s="14" t="s">
        <v>33</v>
      </c>
      <c r="AX271" s="14" t="s">
        <v>84</v>
      </c>
      <c r="AY271" s="269" t="s">
        <v>155</v>
      </c>
    </row>
    <row r="272" s="11" customFormat="1" ht="25.92" customHeight="1">
      <c r="A272" s="11"/>
      <c r="B272" s="206"/>
      <c r="C272" s="207"/>
      <c r="D272" s="208" t="s">
        <v>76</v>
      </c>
      <c r="E272" s="209" t="s">
        <v>893</v>
      </c>
      <c r="F272" s="209" t="s">
        <v>894</v>
      </c>
      <c r="G272" s="207"/>
      <c r="H272" s="207"/>
      <c r="I272" s="210"/>
      <c r="J272" s="211">
        <f>BK272</f>
        <v>0</v>
      </c>
      <c r="K272" s="207"/>
      <c r="L272" s="212"/>
      <c r="M272" s="213"/>
      <c r="N272" s="214"/>
      <c r="O272" s="214"/>
      <c r="P272" s="215">
        <f>SUM(P273:P295)</f>
        <v>0</v>
      </c>
      <c r="Q272" s="214"/>
      <c r="R272" s="215">
        <f>SUM(R273:R295)</f>
        <v>0</v>
      </c>
      <c r="S272" s="214"/>
      <c r="T272" s="216">
        <f>SUM(T273:T295)</f>
        <v>0</v>
      </c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R272" s="217" t="s">
        <v>84</v>
      </c>
      <c r="AT272" s="218" t="s">
        <v>76</v>
      </c>
      <c r="AU272" s="218" t="s">
        <v>77</v>
      </c>
      <c r="AY272" s="217" t="s">
        <v>155</v>
      </c>
      <c r="BK272" s="219">
        <f>SUM(BK273:BK295)</f>
        <v>0</v>
      </c>
    </row>
    <row r="273" s="2" customFormat="1" ht="16.5" customHeight="1">
      <c r="A273" s="37"/>
      <c r="B273" s="38"/>
      <c r="C273" s="220" t="s">
        <v>87</v>
      </c>
      <c r="D273" s="220" t="s">
        <v>156</v>
      </c>
      <c r="E273" s="221" t="s">
        <v>895</v>
      </c>
      <c r="F273" s="222" t="s">
        <v>896</v>
      </c>
      <c r="G273" s="223" t="s">
        <v>159</v>
      </c>
      <c r="H273" s="224">
        <v>90.5</v>
      </c>
      <c r="I273" s="225"/>
      <c r="J273" s="226">
        <f>ROUND(I273*H273,2)</f>
        <v>0</v>
      </c>
      <c r="K273" s="222" t="s">
        <v>160</v>
      </c>
      <c r="L273" s="43"/>
      <c r="M273" s="227" t="s">
        <v>1</v>
      </c>
      <c r="N273" s="228" t="s">
        <v>44</v>
      </c>
      <c r="O273" s="91"/>
      <c r="P273" s="229">
        <f>O273*H273</f>
        <v>0</v>
      </c>
      <c r="Q273" s="229">
        <v>0</v>
      </c>
      <c r="R273" s="229">
        <f>Q273*H273</f>
        <v>0</v>
      </c>
      <c r="S273" s="229">
        <v>0</v>
      </c>
      <c r="T273" s="230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31" t="s">
        <v>161</v>
      </c>
      <c r="AT273" s="231" t="s">
        <v>156</v>
      </c>
      <c r="AU273" s="231" t="s">
        <v>84</v>
      </c>
      <c r="AY273" s="16" t="s">
        <v>155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6" t="s">
        <v>161</v>
      </c>
      <c r="BK273" s="232">
        <f>ROUND(I273*H273,2)</f>
        <v>0</v>
      </c>
      <c r="BL273" s="16" t="s">
        <v>161</v>
      </c>
      <c r="BM273" s="231" t="s">
        <v>897</v>
      </c>
    </row>
    <row r="274" s="2" customFormat="1">
      <c r="A274" s="37"/>
      <c r="B274" s="38"/>
      <c r="C274" s="39"/>
      <c r="D274" s="233" t="s">
        <v>163</v>
      </c>
      <c r="E274" s="39"/>
      <c r="F274" s="234" t="s">
        <v>896</v>
      </c>
      <c r="G274" s="39"/>
      <c r="H274" s="39"/>
      <c r="I274" s="235"/>
      <c r="J274" s="39"/>
      <c r="K274" s="39"/>
      <c r="L274" s="43"/>
      <c r="M274" s="236"/>
      <c r="N274" s="237"/>
      <c r="O274" s="91"/>
      <c r="P274" s="91"/>
      <c r="Q274" s="91"/>
      <c r="R274" s="91"/>
      <c r="S274" s="91"/>
      <c r="T274" s="92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163</v>
      </c>
      <c r="AU274" s="16" t="s">
        <v>84</v>
      </c>
    </row>
    <row r="275" s="13" customFormat="1">
      <c r="A275" s="13"/>
      <c r="B275" s="248"/>
      <c r="C275" s="249"/>
      <c r="D275" s="233" t="s">
        <v>164</v>
      </c>
      <c r="E275" s="250" t="s">
        <v>1</v>
      </c>
      <c r="F275" s="251" t="s">
        <v>898</v>
      </c>
      <c r="G275" s="249"/>
      <c r="H275" s="252">
        <v>11.300000000000001</v>
      </c>
      <c r="I275" s="253"/>
      <c r="J275" s="249"/>
      <c r="K275" s="249"/>
      <c r="L275" s="254"/>
      <c r="M275" s="255"/>
      <c r="N275" s="256"/>
      <c r="O275" s="256"/>
      <c r="P275" s="256"/>
      <c r="Q275" s="256"/>
      <c r="R275" s="256"/>
      <c r="S275" s="256"/>
      <c r="T275" s="257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8" t="s">
        <v>164</v>
      </c>
      <c r="AU275" s="258" t="s">
        <v>84</v>
      </c>
      <c r="AV275" s="13" t="s">
        <v>86</v>
      </c>
      <c r="AW275" s="13" t="s">
        <v>33</v>
      </c>
      <c r="AX275" s="13" t="s">
        <v>77</v>
      </c>
      <c r="AY275" s="258" t="s">
        <v>155</v>
      </c>
    </row>
    <row r="276" s="13" customFormat="1">
      <c r="A276" s="13"/>
      <c r="B276" s="248"/>
      <c r="C276" s="249"/>
      <c r="D276" s="233" t="s">
        <v>164</v>
      </c>
      <c r="E276" s="250" t="s">
        <v>1</v>
      </c>
      <c r="F276" s="251" t="s">
        <v>899</v>
      </c>
      <c r="G276" s="249"/>
      <c r="H276" s="252">
        <v>2.2000000000000002</v>
      </c>
      <c r="I276" s="253"/>
      <c r="J276" s="249"/>
      <c r="K276" s="249"/>
      <c r="L276" s="254"/>
      <c r="M276" s="255"/>
      <c r="N276" s="256"/>
      <c r="O276" s="256"/>
      <c r="P276" s="256"/>
      <c r="Q276" s="256"/>
      <c r="R276" s="256"/>
      <c r="S276" s="256"/>
      <c r="T276" s="257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8" t="s">
        <v>164</v>
      </c>
      <c r="AU276" s="258" t="s">
        <v>84</v>
      </c>
      <c r="AV276" s="13" t="s">
        <v>86</v>
      </c>
      <c r="AW276" s="13" t="s">
        <v>33</v>
      </c>
      <c r="AX276" s="13" t="s">
        <v>77</v>
      </c>
      <c r="AY276" s="258" t="s">
        <v>155</v>
      </c>
    </row>
    <row r="277" s="13" customFormat="1">
      <c r="A277" s="13"/>
      <c r="B277" s="248"/>
      <c r="C277" s="249"/>
      <c r="D277" s="233" t="s">
        <v>164</v>
      </c>
      <c r="E277" s="250" t="s">
        <v>1</v>
      </c>
      <c r="F277" s="251" t="s">
        <v>900</v>
      </c>
      <c r="G277" s="249"/>
      <c r="H277" s="252">
        <v>40</v>
      </c>
      <c r="I277" s="253"/>
      <c r="J277" s="249"/>
      <c r="K277" s="249"/>
      <c r="L277" s="254"/>
      <c r="M277" s="255"/>
      <c r="N277" s="256"/>
      <c r="O277" s="256"/>
      <c r="P277" s="256"/>
      <c r="Q277" s="256"/>
      <c r="R277" s="256"/>
      <c r="S277" s="256"/>
      <c r="T277" s="257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8" t="s">
        <v>164</v>
      </c>
      <c r="AU277" s="258" t="s">
        <v>84</v>
      </c>
      <c r="AV277" s="13" t="s">
        <v>86</v>
      </c>
      <c r="AW277" s="13" t="s">
        <v>33</v>
      </c>
      <c r="AX277" s="13" t="s">
        <v>77</v>
      </c>
      <c r="AY277" s="258" t="s">
        <v>155</v>
      </c>
    </row>
    <row r="278" s="13" customFormat="1">
      <c r="A278" s="13"/>
      <c r="B278" s="248"/>
      <c r="C278" s="249"/>
      <c r="D278" s="233" t="s">
        <v>164</v>
      </c>
      <c r="E278" s="250" t="s">
        <v>1</v>
      </c>
      <c r="F278" s="251" t="s">
        <v>901</v>
      </c>
      <c r="G278" s="249"/>
      <c r="H278" s="252">
        <v>37</v>
      </c>
      <c r="I278" s="253"/>
      <c r="J278" s="249"/>
      <c r="K278" s="249"/>
      <c r="L278" s="254"/>
      <c r="M278" s="255"/>
      <c r="N278" s="256"/>
      <c r="O278" s="256"/>
      <c r="P278" s="256"/>
      <c r="Q278" s="256"/>
      <c r="R278" s="256"/>
      <c r="S278" s="256"/>
      <c r="T278" s="257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8" t="s">
        <v>164</v>
      </c>
      <c r="AU278" s="258" t="s">
        <v>84</v>
      </c>
      <c r="AV278" s="13" t="s">
        <v>86</v>
      </c>
      <c r="AW278" s="13" t="s">
        <v>33</v>
      </c>
      <c r="AX278" s="13" t="s">
        <v>77</v>
      </c>
      <c r="AY278" s="258" t="s">
        <v>155</v>
      </c>
    </row>
    <row r="279" s="14" customFormat="1">
      <c r="A279" s="14"/>
      <c r="B279" s="259"/>
      <c r="C279" s="260"/>
      <c r="D279" s="233" t="s">
        <v>164</v>
      </c>
      <c r="E279" s="261" t="s">
        <v>1</v>
      </c>
      <c r="F279" s="262" t="s">
        <v>243</v>
      </c>
      <c r="G279" s="260"/>
      <c r="H279" s="263">
        <v>90.5</v>
      </c>
      <c r="I279" s="264"/>
      <c r="J279" s="260"/>
      <c r="K279" s="260"/>
      <c r="L279" s="265"/>
      <c r="M279" s="266"/>
      <c r="N279" s="267"/>
      <c r="O279" s="267"/>
      <c r="P279" s="267"/>
      <c r="Q279" s="267"/>
      <c r="R279" s="267"/>
      <c r="S279" s="267"/>
      <c r="T279" s="268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9" t="s">
        <v>164</v>
      </c>
      <c r="AU279" s="269" t="s">
        <v>84</v>
      </c>
      <c r="AV279" s="14" t="s">
        <v>161</v>
      </c>
      <c r="AW279" s="14" t="s">
        <v>33</v>
      </c>
      <c r="AX279" s="14" t="s">
        <v>84</v>
      </c>
      <c r="AY279" s="269" t="s">
        <v>155</v>
      </c>
    </row>
    <row r="280" s="2" customFormat="1" ht="21.75" customHeight="1">
      <c r="A280" s="37"/>
      <c r="B280" s="38"/>
      <c r="C280" s="220" t="s">
        <v>105</v>
      </c>
      <c r="D280" s="220" t="s">
        <v>156</v>
      </c>
      <c r="E280" s="221" t="s">
        <v>550</v>
      </c>
      <c r="F280" s="222" t="s">
        <v>551</v>
      </c>
      <c r="G280" s="223" t="s">
        <v>209</v>
      </c>
      <c r="H280" s="224">
        <v>208.15000000000001</v>
      </c>
      <c r="I280" s="225"/>
      <c r="J280" s="226">
        <f>ROUND(I280*H280,2)</f>
        <v>0</v>
      </c>
      <c r="K280" s="222" t="s">
        <v>160</v>
      </c>
      <c r="L280" s="43"/>
      <c r="M280" s="227" t="s">
        <v>1</v>
      </c>
      <c r="N280" s="228" t="s">
        <v>44</v>
      </c>
      <c r="O280" s="91"/>
      <c r="P280" s="229">
        <f>O280*H280</f>
        <v>0</v>
      </c>
      <c r="Q280" s="229">
        <v>0</v>
      </c>
      <c r="R280" s="229">
        <f>Q280*H280</f>
        <v>0</v>
      </c>
      <c r="S280" s="229">
        <v>0</v>
      </c>
      <c r="T280" s="230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31" t="s">
        <v>161</v>
      </c>
      <c r="AT280" s="231" t="s">
        <v>156</v>
      </c>
      <c r="AU280" s="231" t="s">
        <v>84</v>
      </c>
      <c r="AY280" s="16" t="s">
        <v>155</v>
      </c>
      <c r="BE280" s="232">
        <f>IF(N280="základní",J280,0)</f>
        <v>0</v>
      </c>
      <c r="BF280" s="232">
        <f>IF(N280="snížená",J280,0)</f>
        <v>0</v>
      </c>
      <c r="BG280" s="232">
        <f>IF(N280="zákl. přenesená",J280,0)</f>
        <v>0</v>
      </c>
      <c r="BH280" s="232">
        <f>IF(N280="sníž. přenesená",J280,0)</f>
        <v>0</v>
      </c>
      <c r="BI280" s="232">
        <f>IF(N280="nulová",J280,0)</f>
        <v>0</v>
      </c>
      <c r="BJ280" s="16" t="s">
        <v>161</v>
      </c>
      <c r="BK280" s="232">
        <f>ROUND(I280*H280,2)</f>
        <v>0</v>
      </c>
      <c r="BL280" s="16" t="s">
        <v>161</v>
      </c>
      <c r="BM280" s="231" t="s">
        <v>902</v>
      </c>
    </row>
    <row r="281" s="2" customFormat="1">
      <c r="A281" s="37"/>
      <c r="B281" s="38"/>
      <c r="C281" s="39"/>
      <c r="D281" s="233" t="s">
        <v>163</v>
      </c>
      <c r="E281" s="39"/>
      <c r="F281" s="234" t="s">
        <v>551</v>
      </c>
      <c r="G281" s="39"/>
      <c r="H281" s="39"/>
      <c r="I281" s="235"/>
      <c r="J281" s="39"/>
      <c r="K281" s="39"/>
      <c r="L281" s="43"/>
      <c r="M281" s="236"/>
      <c r="N281" s="237"/>
      <c r="O281" s="91"/>
      <c r="P281" s="91"/>
      <c r="Q281" s="91"/>
      <c r="R281" s="91"/>
      <c r="S281" s="91"/>
      <c r="T281" s="92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163</v>
      </c>
      <c r="AU281" s="16" t="s">
        <v>84</v>
      </c>
    </row>
    <row r="282" s="13" customFormat="1">
      <c r="A282" s="13"/>
      <c r="B282" s="248"/>
      <c r="C282" s="249"/>
      <c r="D282" s="233" t="s">
        <v>164</v>
      </c>
      <c r="E282" s="250" t="s">
        <v>1</v>
      </c>
      <c r="F282" s="251" t="s">
        <v>903</v>
      </c>
      <c r="G282" s="249"/>
      <c r="H282" s="252">
        <v>208.15000000000001</v>
      </c>
      <c r="I282" s="253"/>
      <c r="J282" s="249"/>
      <c r="K282" s="249"/>
      <c r="L282" s="254"/>
      <c r="M282" s="255"/>
      <c r="N282" s="256"/>
      <c r="O282" s="256"/>
      <c r="P282" s="256"/>
      <c r="Q282" s="256"/>
      <c r="R282" s="256"/>
      <c r="S282" s="256"/>
      <c r="T282" s="257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8" t="s">
        <v>164</v>
      </c>
      <c r="AU282" s="258" t="s">
        <v>84</v>
      </c>
      <c r="AV282" s="13" t="s">
        <v>86</v>
      </c>
      <c r="AW282" s="13" t="s">
        <v>33</v>
      </c>
      <c r="AX282" s="13" t="s">
        <v>77</v>
      </c>
      <c r="AY282" s="258" t="s">
        <v>155</v>
      </c>
    </row>
    <row r="283" s="14" customFormat="1">
      <c r="A283" s="14"/>
      <c r="B283" s="259"/>
      <c r="C283" s="260"/>
      <c r="D283" s="233" t="s">
        <v>164</v>
      </c>
      <c r="E283" s="261" t="s">
        <v>1</v>
      </c>
      <c r="F283" s="262" t="s">
        <v>243</v>
      </c>
      <c r="G283" s="260"/>
      <c r="H283" s="263">
        <v>208.15000000000001</v>
      </c>
      <c r="I283" s="264"/>
      <c r="J283" s="260"/>
      <c r="K283" s="260"/>
      <c r="L283" s="265"/>
      <c r="M283" s="266"/>
      <c r="N283" s="267"/>
      <c r="O283" s="267"/>
      <c r="P283" s="267"/>
      <c r="Q283" s="267"/>
      <c r="R283" s="267"/>
      <c r="S283" s="267"/>
      <c r="T283" s="268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9" t="s">
        <v>164</v>
      </c>
      <c r="AU283" s="269" t="s">
        <v>84</v>
      </c>
      <c r="AV283" s="14" t="s">
        <v>161</v>
      </c>
      <c r="AW283" s="14" t="s">
        <v>33</v>
      </c>
      <c r="AX283" s="14" t="s">
        <v>84</v>
      </c>
      <c r="AY283" s="269" t="s">
        <v>155</v>
      </c>
    </row>
    <row r="284" s="2" customFormat="1" ht="16.5" customHeight="1">
      <c r="A284" s="37"/>
      <c r="B284" s="38"/>
      <c r="C284" s="220" t="s">
        <v>393</v>
      </c>
      <c r="D284" s="220" t="s">
        <v>156</v>
      </c>
      <c r="E284" s="221" t="s">
        <v>559</v>
      </c>
      <c r="F284" s="222" t="s">
        <v>560</v>
      </c>
      <c r="G284" s="223" t="s">
        <v>209</v>
      </c>
      <c r="H284" s="224">
        <v>208.15000000000001</v>
      </c>
      <c r="I284" s="225"/>
      <c r="J284" s="226">
        <f>ROUND(I284*H284,2)</f>
        <v>0</v>
      </c>
      <c r="K284" s="222" t="s">
        <v>160</v>
      </c>
      <c r="L284" s="43"/>
      <c r="M284" s="227" t="s">
        <v>1</v>
      </c>
      <c r="N284" s="228" t="s">
        <v>44</v>
      </c>
      <c r="O284" s="91"/>
      <c r="P284" s="229">
        <f>O284*H284</f>
        <v>0</v>
      </c>
      <c r="Q284" s="229">
        <v>0</v>
      </c>
      <c r="R284" s="229">
        <f>Q284*H284</f>
        <v>0</v>
      </c>
      <c r="S284" s="229">
        <v>0</v>
      </c>
      <c r="T284" s="230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31" t="s">
        <v>161</v>
      </c>
      <c r="AT284" s="231" t="s">
        <v>156</v>
      </c>
      <c r="AU284" s="231" t="s">
        <v>84</v>
      </c>
      <c r="AY284" s="16" t="s">
        <v>155</v>
      </c>
      <c r="BE284" s="232">
        <f>IF(N284="základní",J284,0)</f>
        <v>0</v>
      </c>
      <c r="BF284" s="232">
        <f>IF(N284="snížená",J284,0)</f>
        <v>0</v>
      </c>
      <c r="BG284" s="232">
        <f>IF(N284="zákl. přenesená",J284,0)</f>
        <v>0</v>
      </c>
      <c r="BH284" s="232">
        <f>IF(N284="sníž. přenesená",J284,0)</f>
        <v>0</v>
      </c>
      <c r="BI284" s="232">
        <f>IF(N284="nulová",J284,0)</f>
        <v>0</v>
      </c>
      <c r="BJ284" s="16" t="s">
        <v>161</v>
      </c>
      <c r="BK284" s="232">
        <f>ROUND(I284*H284,2)</f>
        <v>0</v>
      </c>
      <c r="BL284" s="16" t="s">
        <v>161</v>
      </c>
      <c r="BM284" s="231" t="s">
        <v>904</v>
      </c>
    </row>
    <row r="285" s="2" customFormat="1">
      <c r="A285" s="37"/>
      <c r="B285" s="38"/>
      <c r="C285" s="39"/>
      <c r="D285" s="233" t="s">
        <v>163</v>
      </c>
      <c r="E285" s="39"/>
      <c r="F285" s="234" t="s">
        <v>560</v>
      </c>
      <c r="G285" s="39"/>
      <c r="H285" s="39"/>
      <c r="I285" s="235"/>
      <c r="J285" s="39"/>
      <c r="K285" s="39"/>
      <c r="L285" s="43"/>
      <c r="M285" s="236"/>
      <c r="N285" s="237"/>
      <c r="O285" s="91"/>
      <c r="P285" s="91"/>
      <c r="Q285" s="91"/>
      <c r="R285" s="91"/>
      <c r="S285" s="91"/>
      <c r="T285" s="92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163</v>
      </c>
      <c r="AU285" s="16" t="s">
        <v>84</v>
      </c>
    </row>
    <row r="286" s="2" customFormat="1" ht="21.75" customHeight="1">
      <c r="A286" s="37"/>
      <c r="B286" s="38"/>
      <c r="C286" s="220" t="s">
        <v>399</v>
      </c>
      <c r="D286" s="220" t="s">
        <v>156</v>
      </c>
      <c r="E286" s="221" t="s">
        <v>905</v>
      </c>
      <c r="F286" s="222" t="s">
        <v>906</v>
      </c>
      <c r="G286" s="223" t="s">
        <v>209</v>
      </c>
      <c r="H286" s="224">
        <v>208.15000000000001</v>
      </c>
      <c r="I286" s="225"/>
      <c r="J286" s="226">
        <f>ROUND(I286*H286,2)</f>
        <v>0</v>
      </c>
      <c r="K286" s="222" t="s">
        <v>160</v>
      </c>
      <c r="L286" s="43"/>
      <c r="M286" s="227" t="s">
        <v>1</v>
      </c>
      <c r="N286" s="228" t="s">
        <v>44</v>
      </c>
      <c r="O286" s="91"/>
      <c r="P286" s="229">
        <f>O286*H286</f>
        <v>0</v>
      </c>
      <c r="Q286" s="229">
        <v>0</v>
      </c>
      <c r="R286" s="229">
        <f>Q286*H286</f>
        <v>0</v>
      </c>
      <c r="S286" s="229">
        <v>0</v>
      </c>
      <c r="T286" s="230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31" t="s">
        <v>161</v>
      </c>
      <c r="AT286" s="231" t="s">
        <v>156</v>
      </c>
      <c r="AU286" s="231" t="s">
        <v>84</v>
      </c>
      <c r="AY286" s="16" t="s">
        <v>155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16" t="s">
        <v>161</v>
      </c>
      <c r="BK286" s="232">
        <f>ROUND(I286*H286,2)</f>
        <v>0</v>
      </c>
      <c r="BL286" s="16" t="s">
        <v>161</v>
      </c>
      <c r="BM286" s="231" t="s">
        <v>907</v>
      </c>
    </row>
    <row r="287" s="2" customFormat="1">
      <c r="A287" s="37"/>
      <c r="B287" s="38"/>
      <c r="C287" s="39"/>
      <c r="D287" s="233" t="s">
        <v>163</v>
      </c>
      <c r="E287" s="39"/>
      <c r="F287" s="234" t="s">
        <v>906</v>
      </c>
      <c r="G287" s="39"/>
      <c r="H287" s="39"/>
      <c r="I287" s="235"/>
      <c r="J287" s="39"/>
      <c r="K287" s="39"/>
      <c r="L287" s="43"/>
      <c r="M287" s="236"/>
      <c r="N287" s="237"/>
      <c r="O287" s="91"/>
      <c r="P287" s="91"/>
      <c r="Q287" s="91"/>
      <c r="R287" s="91"/>
      <c r="S287" s="91"/>
      <c r="T287" s="92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163</v>
      </c>
      <c r="AU287" s="16" t="s">
        <v>84</v>
      </c>
    </row>
    <row r="288" s="2" customFormat="1" ht="21.75" customHeight="1">
      <c r="A288" s="37"/>
      <c r="B288" s="38"/>
      <c r="C288" s="220" t="s">
        <v>494</v>
      </c>
      <c r="D288" s="220" t="s">
        <v>156</v>
      </c>
      <c r="E288" s="221" t="s">
        <v>908</v>
      </c>
      <c r="F288" s="222" t="s">
        <v>909</v>
      </c>
      <c r="G288" s="223" t="s">
        <v>159</v>
      </c>
      <c r="H288" s="224">
        <v>1.9350000000000001</v>
      </c>
      <c r="I288" s="225"/>
      <c r="J288" s="226">
        <f>ROUND(I288*H288,2)</f>
        <v>0</v>
      </c>
      <c r="K288" s="222" t="s">
        <v>160</v>
      </c>
      <c r="L288" s="43"/>
      <c r="M288" s="227" t="s">
        <v>1</v>
      </c>
      <c r="N288" s="228" t="s">
        <v>44</v>
      </c>
      <c r="O288" s="91"/>
      <c r="P288" s="229">
        <f>O288*H288</f>
        <v>0</v>
      </c>
      <c r="Q288" s="229">
        <v>0</v>
      </c>
      <c r="R288" s="229">
        <f>Q288*H288</f>
        <v>0</v>
      </c>
      <c r="S288" s="229">
        <v>0</v>
      </c>
      <c r="T288" s="230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31" t="s">
        <v>161</v>
      </c>
      <c r="AT288" s="231" t="s">
        <v>156</v>
      </c>
      <c r="AU288" s="231" t="s">
        <v>84</v>
      </c>
      <c r="AY288" s="16" t="s">
        <v>155</v>
      </c>
      <c r="BE288" s="232">
        <f>IF(N288="základní",J288,0)</f>
        <v>0</v>
      </c>
      <c r="BF288" s="232">
        <f>IF(N288="snížená",J288,0)</f>
        <v>0</v>
      </c>
      <c r="BG288" s="232">
        <f>IF(N288="zákl. přenesená",J288,0)</f>
        <v>0</v>
      </c>
      <c r="BH288" s="232">
        <f>IF(N288="sníž. přenesená",J288,0)</f>
        <v>0</v>
      </c>
      <c r="BI288" s="232">
        <f>IF(N288="nulová",J288,0)</f>
        <v>0</v>
      </c>
      <c r="BJ288" s="16" t="s">
        <v>161</v>
      </c>
      <c r="BK288" s="232">
        <f>ROUND(I288*H288,2)</f>
        <v>0</v>
      </c>
      <c r="BL288" s="16" t="s">
        <v>161</v>
      </c>
      <c r="BM288" s="231" t="s">
        <v>910</v>
      </c>
    </row>
    <row r="289" s="2" customFormat="1">
      <c r="A289" s="37"/>
      <c r="B289" s="38"/>
      <c r="C289" s="39"/>
      <c r="D289" s="233" t="s">
        <v>163</v>
      </c>
      <c r="E289" s="39"/>
      <c r="F289" s="234" t="s">
        <v>909</v>
      </c>
      <c r="G289" s="39"/>
      <c r="H289" s="39"/>
      <c r="I289" s="235"/>
      <c r="J289" s="39"/>
      <c r="K289" s="39"/>
      <c r="L289" s="43"/>
      <c r="M289" s="236"/>
      <c r="N289" s="237"/>
      <c r="O289" s="91"/>
      <c r="P289" s="91"/>
      <c r="Q289" s="91"/>
      <c r="R289" s="91"/>
      <c r="S289" s="91"/>
      <c r="T289" s="92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163</v>
      </c>
      <c r="AU289" s="16" t="s">
        <v>84</v>
      </c>
    </row>
    <row r="290" s="13" customFormat="1">
      <c r="A290" s="13"/>
      <c r="B290" s="248"/>
      <c r="C290" s="249"/>
      <c r="D290" s="233" t="s">
        <v>164</v>
      </c>
      <c r="E290" s="250" t="s">
        <v>1</v>
      </c>
      <c r="F290" s="251" t="s">
        <v>911</v>
      </c>
      <c r="G290" s="249"/>
      <c r="H290" s="252">
        <v>1.9350000000000001</v>
      </c>
      <c r="I290" s="253"/>
      <c r="J290" s="249"/>
      <c r="K290" s="249"/>
      <c r="L290" s="254"/>
      <c r="M290" s="255"/>
      <c r="N290" s="256"/>
      <c r="O290" s="256"/>
      <c r="P290" s="256"/>
      <c r="Q290" s="256"/>
      <c r="R290" s="256"/>
      <c r="S290" s="256"/>
      <c r="T290" s="257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8" t="s">
        <v>164</v>
      </c>
      <c r="AU290" s="258" t="s">
        <v>84</v>
      </c>
      <c r="AV290" s="13" t="s">
        <v>86</v>
      </c>
      <c r="AW290" s="13" t="s">
        <v>33</v>
      </c>
      <c r="AX290" s="13" t="s">
        <v>77</v>
      </c>
      <c r="AY290" s="258" t="s">
        <v>155</v>
      </c>
    </row>
    <row r="291" s="14" customFormat="1">
      <c r="A291" s="14"/>
      <c r="B291" s="259"/>
      <c r="C291" s="260"/>
      <c r="D291" s="233" t="s">
        <v>164</v>
      </c>
      <c r="E291" s="261" t="s">
        <v>1</v>
      </c>
      <c r="F291" s="262" t="s">
        <v>243</v>
      </c>
      <c r="G291" s="260"/>
      <c r="H291" s="263">
        <v>1.9350000000000001</v>
      </c>
      <c r="I291" s="264"/>
      <c r="J291" s="260"/>
      <c r="K291" s="260"/>
      <c r="L291" s="265"/>
      <c r="M291" s="266"/>
      <c r="N291" s="267"/>
      <c r="O291" s="267"/>
      <c r="P291" s="267"/>
      <c r="Q291" s="267"/>
      <c r="R291" s="267"/>
      <c r="S291" s="267"/>
      <c r="T291" s="268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9" t="s">
        <v>164</v>
      </c>
      <c r="AU291" s="269" t="s">
        <v>84</v>
      </c>
      <c r="AV291" s="14" t="s">
        <v>161</v>
      </c>
      <c r="AW291" s="14" t="s">
        <v>33</v>
      </c>
      <c r="AX291" s="14" t="s">
        <v>84</v>
      </c>
      <c r="AY291" s="269" t="s">
        <v>155</v>
      </c>
    </row>
    <row r="292" s="2" customFormat="1" ht="16.5" customHeight="1">
      <c r="A292" s="37"/>
      <c r="B292" s="38"/>
      <c r="C292" s="220" t="s">
        <v>498</v>
      </c>
      <c r="D292" s="220" t="s">
        <v>156</v>
      </c>
      <c r="E292" s="221" t="s">
        <v>912</v>
      </c>
      <c r="F292" s="222" t="s">
        <v>913</v>
      </c>
      <c r="G292" s="223" t="s">
        <v>159</v>
      </c>
      <c r="H292" s="224">
        <v>26.25</v>
      </c>
      <c r="I292" s="225"/>
      <c r="J292" s="226">
        <f>ROUND(I292*H292,2)</f>
        <v>0</v>
      </c>
      <c r="K292" s="222" t="s">
        <v>160</v>
      </c>
      <c r="L292" s="43"/>
      <c r="M292" s="227" t="s">
        <v>1</v>
      </c>
      <c r="N292" s="228" t="s">
        <v>44</v>
      </c>
      <c r="O292" s="91"/>
      <c r="P292" s="229">
        <f>O292*H292</f>
        <v>0</v>
      </c>
      <c r="Q292" s="229">
        <v>0</v>
      </c>
      <c r="R292" s="229">
        <f>Q292*H292</f>
        <v>0</v>
      </c>
      <c r="S292" s="229">
        <v>0</v>
      </c>
      <c r="T292" s="230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31" t="s">
        <v>161</v>
      </c>
      <c r="AT292" s="231" t="s">
        <v>156</v>
      </c>
      <c r="AU292" s="231" t="s">
        <v>84</v>
      </c>
      <c r="AY292" s="16" t="s">
        <v>155</v>
      </c>
      <c r="BE292" s="232">
        <f>IF(N292="základní",J292,0)</f>
        <v>0</v>
      </c>
      <c r="BF292" s="232">
        <f>IF(N292="snížená",J292,0)</f>
        <v>0</v>
      </c>
      <c r="BG292" s="232">
        <f>IF(N292="zákl. přenesená",J292,0)</f>
        <v>0</v>
      </c>
      <c r="BH292" s="232">
        <f>IF(N292="sníž. přenesená",J292,0)</f>
        <v>0</v>
      </c>
      <c r="BI292" s="232">
        <f>IF(N292="nulová",J292,0)</f>
        <v>0</v>
      </c>
      <c r="BJ292" s="16" t="s">
        <v>161</v>
      </c>
      <c r="BK292" s="232">
        <f>ROUND(I292*H292,2)</f>
        <v>0</v>
      </c>
      <c r="BL292" s="16" t="s">
        <v>161</v>
      </c>
      <c r="BM292" s="231" t="s">
        <v>914</v>
      </c>
    </row>
    <row r="293" s="2" customFormat="1">
      <c r="A293" s="37"/>
      <c r="B293" s="38"/>
      <c r="C293" s="39"/>
      <c r="D293" s="233" t="s">
        <v>163</v>
      </c>
      <c r="E293" s="39"/>
      <c r="F293" s="234" t="s">
        <v>913</v>
      </c>
      <c r="G293" s="39"/>
      <c r="H293" s="39"/>
      <c r="I293" s="235"/>
      <c r="J293" s="39"/>
      <c r="K293" s="39"/>
      <c r="L293" s="43"/>
      <c r="M293" s="236"/>
      <c r="N293" s="237"/>
      <c r="O293" s="91"/>
      <c r="P293" s="91"/>
      <c r="Q293" s="91"/>
      <c r="R293" s="91"/>
      <c r="S293" s="91"/>
      <c r="T293" s="92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6" t="s">
        <v>163</v>
      </c>
      <c r="AU293" s="16" t="s">
        <v>84</v>
      </c>
    </row>
    <row r="294" s="13" customFormat="1">
      <c r="A294" s="13"/>
      <c r="B294" s="248"/>
      <c r="C294" s="249"/>
      <c r="D294" s="233" t="s">
        <v>164</v>
      </c>
      <c r="E294" s="250" t="s">
        <v>1</v>
      </c>
      <c r="F294" s="251" t="s">
        <v>915</v>
      </c>
      <c r="G294" s="249"/>
      <c r="H294" s="252">
        <v>26.25</v>
      </c>
      <c r="I294" s="253"/>
      <c r="J294" s="249"/>
      <c r="K294" s="249"/>
      <c r="L294" s="254"/>
      <c r="M294" s="255"/>
      <c r="N294" s="256"/>
      <c r="O294" s="256"/>
      <c r="P294" s="256"/>
      <c r="Q294" s="256"/>
      <c r="R294" s="256"/>
      <c r="S294" s="256"/>
      <c r="T294" s="257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8" t="s">
        <v>164</v>
      </c>
      <c r="AU294" s="258" t="s">
        <v>84</v>
      </c>
      <c r="AV294" s="13" t="s">
        <v>86</v>
      </c>
      <c r="AW294" s="13" t="s">
        <v>33</v>
      </c>
      <c r="AX294" s="13" t="s">
        <v>77</v>
      </c>
      <c r="AY294" s="258" t="s">
        <v>155</v>
      </c>
    </row>
    <row r="295" s="14" customFormat="1">
      <c r="A295" s="14"/>
      <c r="B295" s="259"/>
      <c r="C295" s="260"/>
      <c r="D295" s="233" t="s">
        <v>164</v>
      </c>
      <c r="E295" s="261" t="s">
        <v>1</v>
      </c>
      <c r="F295" s="262" t="s">
        <v>243</v>
      </c>
      <c r="G295" s="260"/>
      <c r="H295" s="263">
        <v>26.25</v>
      </c>
      <c r="I295" s="264"/>
      <c r="J295" s="260"/>
      <c r="K295" s="260"/>
      <c r="L295" s="265"/>
      <c r="M295" s="266"/>
      <c r="N295" s="267"/>
      <c r="O295" s="267"/>
      <c r="P295" s="267"/>
      <c r="Q295" s="267"/>
      <c r="R295" s="267"/>
      <c r="S295" s="267"/>
      <c r="T295" s="268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69" t="s">
        <v>164</v>
      </c>
      <c r="AU295" s="269" t="s">
        <v>84</v>
      </c>
      <c r="AV295" s="14" t="s">
        <v>161</v>
      </c>
      <c r="AW295" s="14" t="s">
        <v>33</v>
      </c>
      <c r="AX295" s="14" t="s">
        <v>84</v>
      </c>
      <c r="AY295" s="269" t="s">
        <v>155</v>
      </c>
    </row>
    <row r="296" s="11" customFormat="1" ht="25.92" customHeight="1">
      <c r="A296" s="11"/>
      <c r="B296" s="206"/>
      <c r="C296" s="207"/>
      <c r="D296" s="208" t="s">
        <v>76</v>
      </c>
      <c r="E296" s="209" t="s">
        <v>397</v>
      </c>
      <c r="F296" s="209" t="s">
        <v>398</v>
      </c>
      <c r="G296" s="207"/>
      <c r="H296" s="207"/>
      <c r="I296" s="210"/>
      <c r="J296" s="211">
        <f>BK296</f>
        <v>0</v>
      </c>
      <c r="K296" s="207"/>
      <c r="L296" s="212"/>
      <c r="M296" s="213"/>
      <c r="N296" s="214"/>
      <c r="O296" s="214"/>
      <c r="P296" s="215">
        <f>SUM(P297:P300)</f>
        <v>0</v>
      </c>
      <c r="Q296" s="214"/>
      <c r="R296" s="215">
        <f>SUM(R297:R300)</f>
        <v>0</v>
      </c>
      <c r="S296" s="214"/>
      <c r="T296" s="216">
        <f>SUM(T297:T300)</f>
        <v>0</v>
      </c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R296" s="217" t="s">
        <v>84</v>
      </c>
      <c r="AT296" s="218" t="s">
        <v>76</v>
      </c>
      <c r="AU296" s="218" t="s">
        <v>77</v>
      </c>
      <c r="AY296" s="217" t="s">
        <v>155</v>
      </c>
      <c r="BK296" s="219">
        <f>SUM(BK297:BK300)</f>
        <v>0</v>
      </c>
    </row>
    <row r="297" s="2" customFormat="1" ht="21.75" customHeight="1">
      <c r="A297" s="37"/>
      <c r="B297" s="38"/>
      <c r="C297" s="220" t="s">
        <v>499</v>
      </c>
      <c r="D297" s="220" t="s">
        <v>156</v>
      </c>
      <c r="E297" s="221" t="s">
        <v>916</v>
      </c>
      <c r="F297" s="222" t="s">
        <v>917</v>
      </c>
      <c r="G297" s="223" t="s">
        <v>209</v>
      </c>
      <c r="H297" s="224">
        <v>725.23299999999995</v>
      </c>
      <c r="I297" s="225"/>
      <c r="J297" s="226">
        <f>ROUND(I297*H297,2)</f>
        <v>0</v>
      </c>
      <c r="K297" s="222" t="s">
        <v>160</v>
      </c>
      <c r="L297" s="43"/>
      <c r="M297" s="227" t="s">
        <v>1</v>
      </c>
      <c r="N297" s="228" t="s">
        <v>44</v>
      </c>
      <c r="O297" s="91"/>
      <c r="P297" s="229">
        <f>O297*H297</f>
        <v>0</v>
      </c>
      <c r="Q297" s="229">
        <v>0</v>
      </c>
      <c r="R297" s="229">
        <f>Q297*H297</f>
        <v>0</v>
      </c>
      <c r="S297" s="229">
        <v>0</v>
      </c>
      <c r="T297" s="230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31" t="s">
        <v>161</v>
      </c>
      <c r="AT297" s="231" t="s">
        <v>156</v>
      </c>
      <c r="AU297" s="231" t="s">
        <v>84</v>
      </c>
      <c r="AY297" s="16" t="s">
        <v>155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16" t="s">
        <v>161</v>
      </c>
      <c r="BK297" s="232">
        <f>ROUND(I297*H297,2)</f>
        <v>0</v>
      </c>
      <c r="BL297" s="16" t="s">
        <v>161</v>
      </c>
      <c r="BM297" s="231" t="s">
        <v>918</v>
      </c>
    </row>
    <row r="298" s="2" customFormat="1">
      <c r="A298" s="37"/>
      <c r="B298" s="38"/>
      <c r="C298" s="39"/>
      <c r="D298" s="233" t="s">
        <v>163</v>
      </c>
      <c r="E298" s="39"/>
      <c r="F298" s="234" t="s">
        <v>917</v>
      </c>
      <c r="G298" s="39"/>
      <c r="H298" s="39"/>
      <c r="I298" s="235"/>
      <c r="J298" s="39"/>
      <c r="K298" s="39"/>
      <c r="L298" s="43"/>
      <c r="M298" s="236"/>
      <c r="N298" s="237"/>
      <c r="O298" s="91"/>
      <c r="P298" s="91"/>
      <c r="Q298" s="91"/>
      <c r="R298" s="91"/>
      <c r="S298" s="91"/>
      <c r="T298" s="92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163</v>
      </c>
      <c r="AU298" s="16" t="s">
        <v>84</v>
      </c>
    </row>
    <row r="299" s="13" customFormat="1">
      <c r="A299" s="13"/>
      <c r="B299" s="248"/>
      <c r="C299" s="249"/>
      <c r="D299" s="233" t="s">
        <v>164</v>
      </c>
      <c r="E299" s="250" t="s">
        <v>1</v>
      </c>
      <c r="F299" s="251" t="s">
        <v>919</v>
      </c>
      <c r="G299" s="249"/>
      <c r="H299" s="252">
        <v>725.23299999999995</v>
      </c>
      <c r="I299" s="253"/>
      <c r="J299" s="249"/>
      <c r="K299" s="249"/>
      <c r="L299" s="254"/>
      <c r="M299" s="255"/>
      <c r="N299" s="256"/>
      <c r="O299" s="256"/>
      <c r="P299" s="256"/>
      <c r="Q299" s="256"/>
      <c r="R299" s="256"/>
      <c r="S299" s="256"/>
      <c r="T299" s="257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8" t="s">
        <v>164</v>
      </c>
      <c r="AU299" s="258" t="s">
        <v>84</v>
      </c>
      <c r="AV299" s="13" t="s">
        <v>86</v>
      </c>
      <c r="AW299" s="13" t="s">
        <v>33</v>
      </c>
      <c r="AX299" s="13" t="s">
        <v>77</v>
      </c>
      <c r="AY299" s="258" t="s">
        <v>155</v>
      </c>
    </row>
    <row r="300" s="14" customFormat="1">
      <c r="A300" s="14"/>
      <c r="B300" s="259"/>
      <c r="C300" s="260"/>
      <c r="D300" s="233" t="s">
        <v>164</v>
      </c>
      <c r="E300" s="261" t="s">
        <v>1</v>
      </c>
      <c r="F300" s="262" t="s">
        <v>243</v>
      </c>
      <c r="G300" s="260"/>
      <c r="H300" s="263">
        <v>725.23299999999995</v>
      </c>
      <c r="I300" s="264"/>
      <c r="J300" s="260"/>
      <c r="K300" s="260"/>
      <c r="L300" s="265"/>
      <c r="M300" s="270"/>
      <c r="N300" s="271"/>
      <c r="O300" s="271"/>
      <c r="P300" s="271"/>
      <c r="Q300" s="271"/>
      <c r="R300" s="271"/>
      <c r="S300" s="271"/>
      <c r="T300" s="272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9" t="s">
        <v>164</v>
      </c>
      <c r="AU300" s="269" t="s">
        <v>84</v>
      </c>
      <c r="AV300" s="14" t="s">
        <v>161</v>
      </c>
      <c r="AW300" s="14" t="s">
        <v>33</v>
      </c>
      <c r="AX300" s="14" t="s">
        <v>84</v>
      </c>
      <c r="AY300" s="269" t="s">
        <v>155</v>
      </c>
    </row>
    <row r="301" s="2" customFormat="1" ht="6.96" customHeight="1">
      <c r="A301" s="37"/>
      <c r="B301" s="66"/>
      <c r="C301" s="67"/>
      <c r="D301" s="67"/>
      <c r="E301" s="67"/>
      <c r="F301" s="67"/>
      <c r="G301" s="67"/>
      <c r="H301" s="67"/>
      <c r="I301" s="67"/>
      <c r="J301" s="67"/>
      <c r="K301" s="67"/>
      <c r="L301" s="43"/>
      <c r="M301" s="37"/>
      <c r="O301" s="37"/>
      <c r="P301" s="37"/>
      <c r="Q301" s="37"/>
      <c r="R301" s="37"/>
      <c r="S301" s="37"/>
      <c r="T301" s="37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</row>
  </sheetData>
  <sheetProtection sheet="1" autoFilter="0" formatColumns="0" formatRows="0" objects="1" scenarios="1" spinCount="100000" saltValue="k17VxlfkRU9sHd7s3d7lr2uaT3ArF/OIdYxBBON/AeSIL2JLvuGJfJETiG/TXnq/JB3e3pYS6apvUM8biEgGhw==" hashValue="lvmldlrPINydC7ehqo+T903krvjCdn/uUl+WtDO9YRVWp7lEP/DEaIMWeXlwGXuKmCQK5xHaUZjf//uwwSJxKQ==" algorithmName="SHA-512" password="CC35"/>
  <autoFilter ref="C128:K300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5:H115"/>
    <mergeCell ref="E119:H119"/>
    <mergeCell ref="E117:H117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19"/>
      <c r="AT3" s="16" t="s">
        <v>86</v>
      </c>
    </row>
    <row r="4" s="1" customFormat="1" ht="24.96" customHeight="1">
      <c r="B4" s="19"/>
      <c r="D4" s="149" t="s">
        <v>123</v>
      </c>
      <c r="L4" s="19"/>
      <c r="M4" s="15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51" t="s">
        <v>16</v>
      </c>
      <c r="L6" s="19"/>
    </row>
    <row r="7" s="1" customFormat="1" ht="16.5" customHeight="1">
      <c r="B7" s="19"/>
      <c r="E7" s="152" t="str">
        <f>'Rekapitulace stavby'!K6</f>
        <v>Revitalizace náměstí Míru v Tišnově, etapa 1</v>
      </c>
      <c r="F7" s="151"/>
      <c r="G7" s="151"/>
      <c r="H7" s="151"/>
      <c r="L7" s="19"/>
    </row>
    <row r="8">
      <c r="B8" s="19"/>
      <c r="D8" s="151" t="s">
        <v>124</v>
      </c>
      <c r="L8" s="19"/>
    </row>
    <row r="9" s="1" customFormat="1" ht="23.25" customHeight="1">
      <c r="B9" s="19"/>
      <c r="E9" s="152" t="s">
        <v>125</v>
      </c>
      <c r="F9" s="1"/>
      <c r="G9" s="1"/>
      <c r="H9" s="1"/>
      <c r="L9" s="19"/>
    </row>
    <row r="10" s="1" customFormat="1" ht="12" customHeight="1">
      <c r="B10" s="19"/>
      <c r="D10" s="151" t="s">
        <v>126</v>
      </c>
      <c r="L10" s="19"/>
    </row>
    <row r="11" s="2" customFormat="1" ht="16.5" customHeight="1">
      <c r="A11" s="37"/>
      <c r="B11" s="43"/>
      <c r="C11" s="37"/>
      <c r="D11" s="37"/>
      <c r="E11" s="153" t="s">
        <v>735</v>
      </c>
      <c r="F11" s="37"/>
      <c r="G11" s="37"/>
      <c r="H11" s="37"/>
      <c r="I11" s="37"/>
      <c r="J11" s="37"/>
      <c r="K11" s="37"/>
      <c r="L11" s="6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51" t="s">
        <v>128</v>
      </c>
      <c r="E12" s="37"/>
      <c r="F12" s="37"/>
      <c r="G12" s="37"/>
      <c r="H12" s="37"/>
      <c r="I12" s="37"/>
      <c r="J12" s="37"/>
      <c r="K12" s="37"/>
      <c r="L12" s="6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6.5" customHeight="1">
      <c r="A13" s="37"/>
      <c r="B13" s="43"/>
      <c r="C13" s="37"/>
      <c r="D13" s="37"/>
      <c r="E13" s="154" t="s">
        <v>920</v>
      </c>
      <c r="F13" s="37"/>
      <c r="G13" s="37"/>
      <c r="H13" s="37"/>
      <c r="I13" s="37"/>
      <c r="J13" s="37"/>
      <c r="K13" s="37"/>
      <c r="L13" s="6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51" t="s">
        <v>18</v>
      </c>
      <c r="E15" s="37"/>
      <c r="F15" s="141" t="s">
        <v>1</v>
      </c>
      <c r="G15" s="37"/>
      <c r="H15" s="37"/>
      <c r="I15" s="151" t="s">
        <v>19</v>
      </c>
      <c r="J15" s="141" t="s">
        <v>1</v>
      </c>
      <c r="K15" s="37"/>
      <c r="L15" s="6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51" t="s">
        <v>20</v>
      </c>
      <c r="E16" s="37"/>
      <c r="F16" s="141" t="s">
        <v>21</v>
      </c>
      <c r="G16" s="37"/>
      <c r="H16" s="37"/>
      <c r="I16" s="151" t="s">
        <v>22</v>
      </c>
      <c r="J16" s="155" t="str">
        <f>'Rekapitulace stavby'!AN8</f>
        <v>2. 5. 2024</v>
      </c>
      <c r="K16" s="37"/>
      <c r="L16" s="6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51" t="s">
        <v>24</v>
      </c>
      <c r="E18" s="37"/>
      <c r="F18" s="37"/>
      <c r="G18" s="37"/>
      <c r="H18" s="37"/>
      <c r="I18" s="151" t="s">
        <v>25</v>
      </c>
      <c r="J18" s="141" t="s">
        <v>1</v>
      </c>
      <c r="K18" s="37"/>
      <c r="L18" s="6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41" t="s">
        <v>26</v>
      </c>
      <c r="F19" s="37"/>
      <c r="G19" s="37"/>
      <c r="H19" s="37"/>
      <c r="I19" s="151" t="s">
        <v>27</v>
      </c>
      <c r="J19" s="141" t="s">
        <v>1</v>
      </c>
      <c r="K19" s="37"/>
      <c r="L19" s="6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51" t="s">
        <v>28</v>
      </c>
      <c r="E21" s="37"/>
      <c r="F21" s="37"/>
      <c r="G21" s="37"/>
      <c r="H21" s="37"/>
      <c r="I21" s="151" t="s">
        <v>25</v>
      </c>
      <c r="J21" s="32" t="str">
        <f>'Rekapitulace stavby'!AN13</f>
        <v>Vyplň údaj</v>
      </c>
      <c r="K21" s="37"/>
      <c r="L21" s="6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41"/>
      <c r="G22" s="141"/>
      <c r="H22" s="141"/>
      <c r="I22" s="151" t="s">
        <v>27</v>
      </c>
      <c r="J22" s="32" t="str">
        <f>'Rekapitulace stavby'!AN14</f>
        <v>Vyplň údaj</v>
      </c>
      <c r="K22" s="37"/>
      <c r="L22" s="6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51" t="s">
        <v>30</v>
      </c>
      <c r="E24" s="37"/>
      <c r="F24" s="37"/>
      <c r="G24" s="37"/>
      <c r="H24" s="37"/>
      <c r="I24" s="151" t="s">
        <v>25</v>
      </c>
      <c r="J24" s="141" t="s">
        <v>31</v>
      </c>
      <c r="K24" s="37"/>
      <c r="L24" s="6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8" customHeight="1">
      <c r="A25" s="37"/>
      <c r="B25" s="43"/>
      <c r="C25" s="37"/>
      <c r="D25" s="37"/>
      <c r="E25" s="141" t="s">
        <v>32</v>
      </c>
      <c r="F25" s="37"/>
      <c r="G25" s="37"/>
      <c r="H25" s="37"/>
      <c r="I25" s="151" t="s">
        <v>27</v>
      </c>
      <c r="J25" s="141" t="s">
        <v>1</v>
      </c>
      <c r="K25" s="37"/>
      <c r="L25" s="6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12" customHeight="1">
      <c r="A27" s="37"/>
      <c r="B27" s="43"/>
      <c r="C27" s="37"/>
      <c r="D27" s="151" t="s">
        <v>34</v>
      </c>
      <c r="E27" s="37"/>
      <c r="F27" s="37"/>
      <c r="G27" s="37"/>
      <c r="H27" s="37"/>
      <c r="I27" s="151" t="s">
        <v>25</v>
      </c>
      <c r="J27" s="141" t="s">
        <v>1</v>
      </c>
      <c r="K27" s="37"/>
      <c r="L27" s="6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8" customHeight="1">
      <c r="A28" s="37"/>
      <c r="B28" s="43"/>
      <c r="C28" s="37"/>
      <c r="D28" s="37"/>
      <c r="E28" s="141" t="s">
        <v>35</v>
      </c>
      <c r="F28" s="37"/>
      <c r="G28" s="37"/>
      <c r="H28" s="37"/>
      <c r="I28" s="151" t="s">
        <v>27</v>
      </c>
      <c r="J28" s="141" t="s">
        <v>1</v>
      </c>
      <c r="K28" s="37"/>
      <c r="L28" s="6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37"/>
      <c r="J29" s="37"/>
      <c r="K29" s="37"/>
      <c r="L29" s="6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2" customHeight="1">
      <c r="A30" s="37"/>
      <c r="B30" s="43"/>
      <c r="C30" s="37"/>
      <c r="D30" s="151" t="s">
        <v>36</v>
      </c>
      <c r="E30" s="37"/>
      <c r="F30" s="37"/>
      <c r="G30" s="37"/>
      <c r="H30" s="37"/>
      <c r="I30" s="37"/>
      <c r="J30" s="37"/>
      <c r="K30" s="37"/>
      <c r="L30" s="6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8" customFormat="1" ht="16.5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37"/>
      <c r="J32" s="37"/>
      <c r="K32" s="37"/>
      <c r="L32" s="6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60"/>
      <c r="E33" s="160"/>
      <c r="F33" s="160"/>
      <c r="G33" s="160"/>
      <c r="H33" s="160"/>
      <c r="I33" s="160"/>
      <c r="J33" s="160"/>
      <c r="K33" s="160"/>
      <c r="L33" s="6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25.44" customHeight="1">
      <c r="A34" s="37"/>
      <c r="B34" s="43"/>
      <c r="C34" s="37"/>
      <c r="D34" s="161" t="s">
        <v>37</v>
      </c>
      <c r="E34" s="37"/>
      <c r="F34" s="37"/>
      <c r="G34" s="37"/>
      <c r="H34" s="37"/>
      <c r="I34" s="37"/>
      <c r="J34" s="162">
        <f>ROUND(J132, 2)</f>
        <v>0</v>
      </c>
      <c r="K34" s="37"/>
      <c r="L34" s="6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6.96" customHeight="1">
      <c r="A35" s="37"/>
      <c r="B35" s="43"/>
      <c r="C35" s="37"/>
      <c r="D35" s="160"/>
      <c r="E35" s="160"/>
      <c r="F35" s="160"/>
      <c r="G35" s="160"/>
      <c r="H35" s="160"/>
      <c r="I35" s="160"/>
      <c r="J35" s="160"/>
      <c r="K35" s="160"/>
      <c r="L35" s="6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37"/>
      <c r="F36" s="163" t="s">
        <v>39</v>
      </c>
      <c r="G36" s="37"/>
      <c r="H36" s="37"/>
      <c r="I36" s="163" t="s">
        <v>38</v>
      </c>
      <c r="J36" s="163" t="s">
        <v>40</v>
      </c>
      <c r="K36" s="37"/>
      <c r="L36" s="6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53" t="s">
        <v>41</v>
      </c>
      <c r="E37" s="151" t="s">
        <v>42</v>
      </c>
      <c r="F37" s="164">
        <f>ROUND((SUM(BE132:BE346)),  2)</f>
        <v>0</v>
      </c>
      <c r="G37" s="37"/>
      <c r="H37" s="37"/>
      <c r="I37" s="165">
        <v>0.20999999999999999</v>
      </c>
      <c r="J37" s="164">
        <f>ROUND(((SUM(BE132:BE346))*I37),  2)</f>
        <v>0</v>
      </c>
      <c r="K37" s="37"/>
      <c r="L37" s="6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51" t="s">
        <v>43</v>
      </c>
      <c r="F38" s="164">
        <f>ROUND((SUM(BF132:BF346)),  2)</f>
        <v>0</v>
      </c>
      <c r="G38" s="37"/>
      <c r="H38" s="37"/>
      <c r="I38" s="165">
        <v>0.12</v>
      </c>
      <c r="J38" s="164">
        <f>ROUND(((SUM(BF132:BF346))*I38),  2)</f>
        <v>0</v>
      </c>
      <c r="K38" s="37"/>
      <c r="L38" s="6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14.4" customHeight="1">
      <c r="A39" s="37"/>
      <c r="B39" s="43"/>
      <c r="C39" s="37"/>
      <c r="D39" s="151" t="s">
        <v>41</v>
      </c>
      <c r="E39" s="151" t="s">
        <v>44</v>
      </c>
      <c r="F39" s="164">
        <f>ROUND((SUM(BG132:BG346)),  2)</f>
        <v>0</v>
      </c>
      <c r="G39" s="37"/>
      <c r="H39" s="37"/>
      <c r="I39" s="165">
        <v>0.20999999999999999</v>
      </c>
      <c r="J39" s="164">
        <f>0</f>
        <v>0</v>
      </c>
      <c r="K39" s="37"/>
      <c r="L39" s="6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151" t="s">
        <v>45</v>
      </c>
      <c r="F40" s="164">
        <f>ROUND((SUM(BH132:BH346)),  2)</f>
        <v>0</v>
      </c>
      <c r="G40" s="37"/>
      <c r="H40" s="37"/>
      <c r="I40" s="165">
        <v>0.12</v>
      </c>
      <c r="J40" s="164">
        <f>0</f>
        <v>0</v>
      </c>
      <c r="K40" s="37"/>
      <c r="L40" s="6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51" t="s">
        <v>46</v>
      </c>
      <c r="F41" s="164">
        <f>ROUND((SUM(BI132:BI346)),  2)</f>
        <v>0</v>
      </c>
      <c r="G41" s="37"/>
      <c r="H41" s="37"/>
      <c r="I41" s="165">
        <v>0</v>
      </c>
      <c r="J41" s="164">
        <f>0</f>
        <v>0</v>
      </c>
      <c r="K41" s="37"/>
      <c r="L41" s="6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2" customFormat="1" ht="25.44" customHeight="1">
      <c r="A43" s="37"/>
      <c r="B43" s="43"/>
      <c r="C43" s="166"/>
      <c r="D43" s="167" t="s">
        <v>47</v>
      </c>
      <c r="E43" s="168"/>
      <c r="F43" s="168"/>
      <c r="G43" s="169" t="s">
        <v>48</v>
      </c>
      <c r="H43" s="170" t="s">
        <v>49</v>
      </c>
      <c r="I43" s="168"/>
      <c r="J43" s="171">
        <f>SUM(J34:J41)</f>
        <v>0</v>
      </c>
      <c r="K43" s="172"/>
      <c r="L43" s="63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s="2" customFormat="1" ht="14.4" customHeight="1">
      <c r="A44" s="37"/>
      <c r="B44" s="43"/>
      <c r="C44" s="37"/>
      <c r="D44" s="37"/>
      <c r="E44" s="37"/>
      <c r="F44" s="37"/>
      <c r="G44" s="37"/>
      <c r="H44" s="37"/>
      <c r="I44" s="37"/>
      <c r="J44" s="37"/>
      <c r="K44" s="37"/>
      <c r="L44" s="6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3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3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130</v>
      </c>
      <c r="D82" s="39"/>
      <c r="E82" s="39"/>
      <c r="F82" s="39"/>
      <c r="G82" s="39"/>
      <c r="H82" s="39"/>
      <c r="I82" s="39"/>
      <c r="J82" s="39"/>
      <c r="K82" s="39"/>
      <c r="L82" s="6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4" t="str">
        <f>E7</f>
        <v>Revitalizace náměstí Míru v Tišnově, etapa 1</v>
      </c>
      <c r="F85" s="31"/>
      <c r="G85" s="31"/>
      <c r="H85" s="31"/>
      <c r="I85" s="39"/>
      <c r="J85" s="39"/>
      <c r="K85" s="39"/>
      <c r="L85" s="6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124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1" customFormat="1" ht="23.25" customHeight="1">
      <c r="B87" s="20"/>
      <c r="C87" s="21"/>
      <c r="D87" s="21"/>
      <c r="E87" s="184" t="s">
        <v>125</v>
      </c>
      <c r="F87" s="21"/>
      <c r="G87" s="21"/>
      <c r="H87" s="21"/>
      <c r="I87" s="21"/>
      <c r="J87" s="21"/>
      <c r="K87" s="21"/>
      <c r="L87" s="19"/>
    </row>
    <row r="88" s="1" customFormat="1" ht="12" customHeight="1">
      <c r="B88" s="20"/>
      <c r="C88" s="31" t="s">
        <v>126</v>
      </c>
      <c r="D88" s="21"/>
      <c r="E88" s="21"/>
      <c r="F88" s="21"/>
      <c r="G88" s="21"/>
      <c r="H88" s="21"/>
      <c r="I88" s="21"/>
      <c r="J88" s="21"/>
      <c r="K88" s="21"/>
      <c r="L88" s="19"/>
    </row>
    <row r="89" s="2" customFormat="1" ht="16.5" customHeight="1">
      <c r="A89" s="37"/>
      <c r="B89" s="38"/>
      <c r="C89" s="39"/>
      <c r="D89" s="39"/>
      <c r="E89" s="51" t="s">
        <v>735</v>
      </c>
      <c r="F89" s="39"/>
      <c r="G89" s="39"/>
      <c r="H89" s="39"/>
      <c r="I89" s="39"/>
      <c r="J89" s="39"/>
      <c r="K89" s="39"/>
      <c r="L89" s="6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2" customHeight="1">
      <c r="A90" s="37"/>
      <c r="B90" s="38"/>
      <c r="C90" s="31" t="s">
        <v>128</v>
      </c>
      <c r="D90" s="39"/>
      <c r="E90" s="39"/>
      <c r="F90" s="39"/>
      <c r="G90" s="39"/>
      <c r="H90" s="39"/>
      <c r="I90" s="39"/>
      <c r="J90" s="39"/>
      <c r="K90" s="39"/>
      <c r="L90" s="63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6.5" customHeight="1">
      <c r="A91" s="37"/>
      <c r="B91" s="38"/>
      <c r="C91" s="39"/>
      <c r="D91" s="39"/>
      <c r="E91" s="76" t="str">
        <f>E13</f>
        <v>52B - SO 09B.1 - Jednotná kanalizace</v>
      </c>
      <c r="F91" s="39"/>
      <c r="G91" s="39"/>
      <c r="H91" s="39"/>
      <c r="I91" s="39"/>
      <c r="J91" s="39"/>
      <c r="K91" s="39"/>
      <c r="L91" s="63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3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2" customHeight="1">
      <c r="A93" s="37"/>
      <c r="B93" s="38"/>
      <c r="C93" s="31" t="s">
        <v>20</v>
      </c>
      <c r="D93" s="39"/>
      <c r="E93" s="39"/>
      <c r="F93" s="26" t="str">
        <f>F16</f>
        <v>Tišnov</v>
      </c>
      <c r="G93" s="39"/>
      <c r="H93" s="39"/>
      <c r="I93" s="31" t="s">
        <v>22</v>
      </c>
      <c r="J93" s="79" t="str">
        <f>IF(J16="","",J16)</f>
        <v>2. 5. 2024</v>
      </c>
      <c r="K93" s="39"/>
      <c r="L93" s="63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6.96" customHeight="1">
      <c r="A94" s="37"/>
      <c r="B94" s="38"/>
      <c r="C94" s="39"/>
      <c r="D94" s="39"/>
      <c r="E94" s="39"/>
      <c r="F94" s="39"/>
      <c r="G94" s="39"/>
      <c r="H94" s="39"/>
      <c r="I94" s="39"/>
      <c r="J94" s="39"/>
      <c r="K94" s="39"/>
      <c r="L94" s="63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25.65" customHeight="1">
      <c r="A95" s="37"/>
      <c r="B95" s="38"/>
      <c r="C95" s="31" t="s">
        <v>24</v>
      </c>
      <c r="D95" s="39"/>
      <c r="E95" s="39"/>
      <c r="F95" s="26" t="str">
        <f>E19</f>
        <v>Město Tišnov, náměstí Míru 111, 666 01 Tišnov</v>
      </c>
      <c r="G95" s="39"/>
      <c r="H95" s="39"/>
      <c r="I95" s="31" t="s">
        <v>30</v>
      </c>
      <c r="J95" s="35" t="str">
        <f>E25</f>
        <v>Ing. Petr Velička autorizovaný architekt</v>
      </c>
      <c r="K95" s="39"/>
      <c r="L95" s="63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15.15" customHeight="1">
      <c r="A96" s="37"/>
      <c r="B96" s="38"/>
      <c r="C96" s="31" t="s">
        <v>28</v>
      </c>
      <c r="D96" s="39"/>
      <c r="E96" s="39"/>
      <c r="F96" s="26" t="str">
        <f>IF(E22="","",E22)</f>
        <v>Vyplň údaj</v>
      </c>
      <c r="G96" s="39"/>
      <c r="H96" s="39"/>
      <c r="I96" s="31" t="s">
        <v>34</v>
      </c>
      <c r="J96" s="35" t="str">
        <f>E28</f>
        <v>Čiklová</v>
      </c>
      <c r="K96" s="39"/>
      <c r="L96" s="63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3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9.28" customHeight="1">
      <c r="A98" s="37"/>
      <c r="B98" s="38"/>
      <c r="C98" s="185" t="s">
        <v>131</v>
      </c>
      <c r="D98" s="186"/>
      <c r="E98" s="186"/>
      <c r="F98" s="186"/>
      <c r="G98" s="186"/>
      <c r="H98" s="186"/>
      <c r="I98" s="186"/>
      <c r="J98" s="187" t="s">
        <v>132</v>
      </c>
      <c r="K98" s="186"/>
      <c r="L98" s="63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10.32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3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22.8" customHeight="1">
      <c r="A100" s="37"/>
      <c r="B100" s="38"/>
      <c r="C100" s="188" t="s">
        <v>133</v>
      </c>
      <c r="D100" s="39"/>
      <c r="E100" s="39"/>
      <c r="F100" s="39"/>
      <c r="G100" s="39"/>
      <c r="H100" s="39"/>
      <c r="I100" s="39"/>
      <c r="J100" s="110">
        <f>J132</f>
        <v>0</v>
      </c>
      <c r="K100" s="39"/>
      <c r="L100" s="63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U100" s="16" t="s">
        <v>134</v>
      </c>
    </row>
    <row r="101" s="9" customFormat="1" ht="24.96" customHeight="1">
      <c r="A101" s="9"/>
      <c r="B101" s="189"/>
      <c r="C101" s="190"/>
      <c r="D101" s="191" t="s">
        <v>135</v>
      </c>
      <c r="E101" s="192"/>
      <c r="F101" s="192"/>
      <c r="G101" s="192"/>
      <c r="H101" s="192"/>
      <c r="I101" s="192"/>
      <c r="J101" s="193">
        <f>J133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9"/>
      <c r="C102" s="190"/>
      <c r="D102" s="191" t="s">
        <v>137</v>
      </c>
      <c r="E102" s="192"/>
      <c r="F102" s="192"/>
      <c r="G102" s="192"/>
      <c r="H102" s="192"/>
      <c r="I102" s="192"/>
      <c r="J102" s="193">
        <f>J172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9"/>
      <c r="C103" s="190"/>
      <c r="D103" s="191" t="s">
        <v>405</v>
      </c>
      <c r="E103" s="192"/>
      <c r="F103" s="192"/>
      <c r="G103" s="192"/>
      <c r="H103" s="192"/>
      <c r="I103" s="192"/>
      <c r="J103" s="193">
        <f>J181</f>
        <v>0</v>
      </c>
      <c r="K103" s="190"/>
      <c r="L103" s="19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9"/>
      <c r="C104" s="190"/>
      <c r="D104" s="191" t="s">
        <v>921</v>
      </c>
      <c r="E104" s="192"/>
      <c r="F104" s="192"/>
      <c r="G104" s="192"/>
      <c r="H104" s="192"/>
      <c r="I104" s="192"/>
      <c r="J104" s="193">
        <f>J196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9"/>
      <c r="C105" s="190"/>
      <c r="D105" s="191" t="s">
        <v>138</v>
      </c>
      <c r="E105" s="192"/>
      <c r="F105" s="192"/>
      <c r="G105" s="192"/>
      <c r="H105" s="192"/>
      <c r="I105" s="192"/>
      <c r="J105" s="193">
        <f>J215</f>
        <v>0</v>
      </c>
      <c r="K105" s="190"/>
      <c r="L105" s="19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89"/>
      <c r="C106" s="190"/>
      <c r="D106" s="191" t="s">
        <v>406</v>
      </c>
      <c r="E106" s="192"/>
      <c r="F106" s="192"/>
      <c r="G106" s="192"/>
      <c r="H106" s="192"/>
      <c r="I106" s="192"/>
      <c r="J106" s="193">
        <f>J294</f>
        <v>0</v>
      </c>
      <c r="K106" s="190"/>
      <c r="L106" s="19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89"/>
      <c r="C107" s="190"/>
      <c r="D107" s="191" t="s">
        <v>737</v>
      </c>
      <c r="E107" s="192"/>
      <c r="F107" s="192"/>
      <c r="G107" s="192"/>
      <c r="H107" s="192"/>
      <c r="I107" s="192"/>
      <c r="J107" s="193">
        <f>J317</f>
        <v>0</v>
      </c>
      <c r="K107" s="190"/>
      <c r="L107" s="19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89"/>
      <c r="C108" s="190"/>
      <c r="D108" s="191" t="s">
        <v>140</v>
      </c>
      <c r="E108" s="192"/>
      <c r="F108" s="192"/>
      <c r="G108" s="192"/>
      <c r="H108" s="192"/>
      <c r="I108" s="192"/>
      <c r="J108" s="193">
        <f>J342</f>
        <v>0</v>
      </c>
      <c r="K108" s="190"/>
      <c r="L108" s="19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2" customFormat="1" ht="21.84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3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3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4" s="2" customFormat="1" ht="6.96" customHeight="1">
      <c r="A114" s="37"/>
      <c r="B114" s="68"/>
      <c r="C114" s="69"/>
      <c r="D114" s="69"/>
      <c r="E114" s="69"/>
      <c r="F114" s="69"/>
      <c r="G114" s="69"/>
      <c r="H114" s="69"/>
      <c r="I114" s="69"/>
      <c r="J114" s="69"/>
      <c r="K114" s="69"/>
      <c r="L114" s="63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4.96" customHeight="1">
      <c r="A115" s="37"/>
      <c r="B115" s="38"/>
      <c r="C115" s="22" t="s">
        <v>141</v>
      </c>
      <c r="D115" s="39"/>
      <c r="E115" s="39"/>
      <c r="F115" s="39"/>
      <c r="G115" s="39"/>
      <c r="H115" s="39"/>
      <c r="I115" s="39"/>
      <c r="J115" s="39"/>
      <c r="K115" s="39"/>
      <c r="L115" s="63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3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16</v>
      </c>
      <c r="D117" s="39"/>
      <c r="E117" s="39"/>
      <c r="F117" s="39"/>
      <c r="G117" s="39"/>
      <c r="H117" s="39"/>
      <c r="I117" s="39"/>
      <c r="J117" s="39"/>
      <c r="K117" s="39"/>
      <c r="L117" s="63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184" t="str">
        <f>E7</f>
        <v>Revitalizace náměstí Míru v Tišnově, etapa 1</v>
      </c>
      <c r="F118" s="31"/>
      <c r="G118" s="31"/>
      <c r="H118" s="31"/>
      <c r="I118" s="39"/>
      <c r="J118" s="39"/>
      <c r="K118" s="39"/>
      <c r="L118" s="63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" customFormat="1" ht="12" customHeight="1">
      <c r="B119" s="20"/>
      <c r="C119" s="31" t="s">
        <v>124</v>
      </c>
      <c r="D119" s="21"/>
      <c r="E119" s="21"/>
      <c r="F119" s="21"/>
      <c r="G119" s="21"/>
      <c r="H119" s="21"/>
      <c r="I119" s="21"/>
      <c r="J119" s="21"/>
      <c r="K119" s="21"/>
      <c r="L119" s="19"/>
    </row>
    <row r="120" s="1" customFormat="1" ht="23.25" customHeight="1">
      <c r="B120" s="20"/>
      <c r="C120" s="21"/>
      <c r="D120" s="21"/>
      <c r="E120" s="184" t="s">
        <v>125</v>
      </c>
      <c r="F120" s="21"/>
      <c r="G120" s="21"/>
      <c r="H120" s="21"/>
      <c r="I120" s="21"/>
      <c r="J120" s="21"/>
      <c r="K120" s="21"/>
      <c r="L120" s="19"/>
    </row>
    <row r="121" s="1" customFormat="1" ht="12" customHeight="1">
      <c r="B121" s="20"/>
      <c r="C121" s="31" t="s">
        <v>126</v>
      </c>
      <c r="D121" s="21"/>
      <c r="E121" s="21"/>
      <c r="F121" s="21"/>
      <c r="G121" s="21"/>
      <c r="H121" s="21"/>
      <c r="I121" s="21"/>
      <c r="J121" s="21"/>
      <c r="K121" s="21"/>
      <c r="L121" s="19"/>
    </row>
    <row r="122" s="2" customFormat="1" ht="16.5" customHeight="1">
      <c r="A122" s="37"/>
      <c r="B122" s="38"/>
      <c r="C122" s="39"/>
      <c r="D122" s="39"/>
      <c r="E122" s="51" t="s">
        <v>735</v>
      </c>
      <c r="F122" s="39"/>
      <c r="G122" s="39"/>
      <c r="H122" s="39"/>
      <c r="I122" s="39"/>
      <c r="J122" s="39"/>
      <c r="K122" s="39"/>
      <c r="L122" s="63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128</v>
      </c>
      <c r="D123" s="39"/>
      <c r="E123" s="39"/>
      <c r="F123" s="39"/>
      <c r="G123" s="39"/>
      <c r="H123" s="39"/>
      <c r="I123" s="39"/>
      <c r="J123" s="39"/>
      <c r="K123" s="39"/>
      <c r="L123" s="63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6.5" customHeight="1">
      <c r="A124" s="37"/>
      <c r="B124" s="38"/>
      <c r="C124" s="39"/>
      <c r="D124" s="39"/>
      <c r="E124" s="76" t="str">
        <f>E13</f>
        <v>52B - SO 09B.1 - Jednotná kanalizace</v>
      </c>
      <c r="F124" s="39"/>
      <c r="G124" s="39"/>
      <c r="H124" s="39"/>
      <c r="I124" s="39"/>
      <c r="J124" s="39"/>
      <c r="K124" s="39"/>
      <c r="L124" s="63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3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2" customHeight="1">
      <c r="A126" s="37"/>
      <c r="B126" s="38"/>
      <c r="C126" s="31" t="s">
        <v>20</v>
      </c>
      <c r="D126" s="39"/>
      <c r="E126" s="39"/>
      <c r="F126" s="26" t="str">
        <f>F16</f>
        <v>Tišnov</v>
      </c>
      <c r="G126" s="39"/>
      <c r="H126" s="39"/>
      <c r="I126" s="31" t="s">
        <v>22</v>
      </c>
      <c r="J126" s="79" t="str">
        <f>IF(J16="","",J16)</f>
        <v>2. 5. 2024</v>
      </c>
      <c r="K126" s="39"/>
      <c r="L126" s="63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6.96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3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25.65" customHeight="1">
      <c r="A128" s="37"/>
      <c r="B128" s="38"/>
      <c r="C128" s="31" t="s">
        <v>24</v>
      </c>
      <c r="D128" s="39"/>
      <c r="E128" s="39"/>
      <c r="F128" s="26" t="str">
        <f>E19</f>
        <v>Město Tišnov, náměstí Míru 111, 666 01 Tišnov</v>
      </c>
      <c r="G128" s="39"/>
      <c r="H128" s="39"/>
      <c r="I128" s="31" t="s">
        <v>30</v>
      </c>
      <c r="J128" s="35" t="str">
        <f>E25</f>
        <v>Ing. Petr Velička autorizovaný architekt</v>
      </c>
      <c r="K128" s="39"/>
      <c r="L128" s="63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5.15" customHeight="1">
      <c r="A129" s="37"/>
      <c r="B129" s="38"/>
      <c r="C129" s="31" t="s">
        <v>28</v>
      </c>
      <c r="D129" s="39"/>
      <c r="E129" s="39"/>
      <c r="F129" s="26" t="str">
        <f>IF(E22="","",E22)</f>
        <v>Vyplň údaj</v>
      </c>
      <c r="G129" s="39"/>
      <c r="H129" s="39"/>
      <c r="I129" s="31" t="s">
        <v>34</v>
      </c>
      <c r="J129" s="35" t="str">
        <f>E28</f>
        <v>Čiklová</v>
      </c>
      <c r="K129" s="39"/>
      <c r="L129" s="63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0.32" customHeight="1">
      <c r="A130" s="37"/>
      <c r="B130" s="38"/>
      <c r="C130" s="39"/>
      <c r="D130" s="39"/>
      <c r="E130" s="39"/>
      <c r="F130" s="39"/>
      <c r="G130" s="39"/>
      <c r="H130" s="39"/>
      <c r="I130" s="39"/>
      <c r="J130" s="39"/>
      <c r="K130" s="39"/>
      <c r="L130" s="63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10" customFormat="1" ht="29.28" customHeight="1">
      <c r="A131" s="195"/>
      <c r="B131" s="196"/>
      <c r="C131" s="197" t="s">
        <v>142</v>
      </c>
      <c r="D131" s="198" t="s">
        <v>62</v>
      </c>
      <c r="E131" s="198" t="s">
        <v>58</v>
      </c>
      <c r="F131" s="198" t="s">
        <v>59</v>
      </c>
      <c r="G131" s="198" t="s">
        <v>143</v>
      </c>
      <c r="H131" s="198" t="s">
        <v>144</v>
      </c>
      <c r="I131" s="198" t="s">
        <v>145</v>
      </c>
      <c r="J131" s="198" t="s">
        <v>132</v>
      </c>
      <c r="K131" s="199" t="s">
        <v>146</v>
      </c>
      <c r="L131" s="200"/>
      <c r="M131" s="100" t="s">
        <v>1</v>
      </c>
      <c r="N131" s="101" t="s">
        <v>41</v>
      </c>
      <c r="O131" s="101" t="s">
        <v>147</v>
      </c>
      <c r="P131" s="101" t="s">
        <v>148</v>
      </c>
      <c r="Q131" s="101" t="s">
        <v>149</v>
      </c>
      <c r="R131" s="101" t="s">
        <v>150</v>
      </c>
      <c r="S131" s="101" t="s">
        <v>151</v>
      </c>
      <c r="T131" s="102" t="s">
        <v>152</v>
      </c>
      <c r="U131" s="195"/>
      <c r="V131" s="195"/>
      <c r="W131" s="195"/>
      <c r="X131" s="195"/>
      <c r="Y131" s="195"/>
      <c r="Z131" s="195"/>
      <c r="AA131" s="195"/>
      <c r="AB131" s="195"/>
      <c r="AC131" s="195"/>
      <c r="AD131" s="195"/>
      <c r="AE131" s="195"/>
    </row>
    <row r="132" s="2" customFormat="1" ht="22.8" customHeight="1">
      <c r="A132" s="37"/>
      <c r="B132" s="38"/>
      <c r="C132" s="107" t="s">
        <v>153</v>
      </c>
      <c r="D132" s="39"/>
      <c r="E132" s="39"/>
      <c r="F132" s="39"/>
      <c r="G132" s="39"/>
      <c r="H132" s="39"/>
      <c r="I132" s="39"/>
      <c r="J132" s="201">
        <f>BK132</f>
        <v>0</v>
      </c>
      <c r="K132" s="39"/>
      <c r="L132" s="43"/>
      <c r="M132" s="103"/>
      <c r="N132" s="202"/>
      <c r="O132" s="104"/>
      <c r="P132" s="203">
        <f>P133+P172+P181+P196+P215+P294+P317+P342</f>
        <v>0</v>
      </c>
      <c r="Q132" s="104"/>
      <c r="R132" s="203">
        <f>R133+R172+R181+R196+R215+R294+R317+R342</f>
        <v>0</v>
      </c>
      <c r="S132" s="104"/>
      <c r="T132" s="204">
        <f>T133+T172+T181+T196+T215+T294+T317+T342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76</v>
      </c>
      <c r="AU132" s="16" t="s">
        <v>134</v>
      </c>
      <c r="BK132" s="205">
        <f>BK133+BK172+BK181+BK196+BK215+BK294+BK317+BK342</f>
        <v>0</v>
      </c>
    </row>
    <row r="133" s="11" customFormat="1" ht="25.92" customHeight="1">
      <c r="A133" s="11"/>
      <c r="B133" s="206"/>
      <c r="C133" s="207"/>
      <c r="D133" s="208" t="s">
        <v>76</v>
      </c>
      <c r="E133" s="209" t="s">
        <v>84</v>
      </c>
      <c r="F133" s="209" t="s">
        <v>154</v>
      </c>
      <c r="G133" s="207"/>
      <c r="H133" s="207"/>
      <c r="I133" s="210"/>
      <c r="J133" s="211">
        <f>BK133</f>
        <v>0</v>
      </c>
      <c r="K133" s="207"/>
      <c r="L133" s="212"/>
      <c r="M133" s="213"/>
      <c r="N133" s="214"/>
      <c r="O133" s="214"/>
      <c r="P133" s="215">
        <f>SUM(P134:P171)</f>
        <v>0</v>
      </c>
      <c r="Q133" s="214"/>
      <c r="R133" s="215">
        <f>SUM(R134:R171)</f>
        <v>0</v>
      </c>
      <c r="S133" s="214"/>
      <c r="T133" s="216">
        <f>SUM(T134:T171)</f>
        <v>0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R133" s="217" t="s">
        <v>84</v>
      </c>
      <c r="AT133" s="218" t="s">
        <v>76</v>
      </c>
      <c r="AU133" s="218" t="s">
        <v>77</v>
      </c>
      <c r="AY133" s="217" t="s">
        <v>155</v>
      </c>
      <c r="BK133" s="219">
        <f>SUM(BK134:BK171)</f>
        <v>0</v>
      </c>
    </row>
    <row r="134" s="2" customFormat="1" ht="21.75" customHeight="1">
      <c r="A134" s="37"/>
      <c r="B134" s="38"/>
      <c r="C134" s="220" t="s">
        <v>84</v>
      </c>
      <c r="D134" s="220" t="s">
        <v>156</v>
      </c>
      <c r="E134" s="221" t="s">
        <v>745</v>
      </c>
      <c r="F134" s="222" t="s">
        <v>746</v>
      </c>
      <c r="G134" s="223" t="s">
        <v>159</v>
      </c>
      <c r="H134" s="224">
        <v>545.33000000000004</v>
      </c>
      <c r="I134" s="225"/>
      <c r="J134" s="226">
        <f>ROUND(I134*H134,2)</f>
        <v>0</v>
      </c>
      <c r="K134" s="222" t="s">
        <v>160</v>
      </c>
      <c r="L134" s="43"/>
      <c r="M134" s="227" t="s">
        <v>1</v>
      </c>
      <c r="N134" s="228" t="s">
        <v>44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1" t="s">
        <v>161</v>
      </c>
      <c r="AT134" s="231" t="s">
        <v>156</v>
      </c>
      <c r="AU134" s="231" t="s">
        <v>84</v>
      </c>
      <c r="AY134" s="16" t="s">
        <v>155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6" t="s">
        <v>161</v>
      </c>
      <c r="BK134" s="232">
        <f>ROUND(I134*H134,2)</f>
        <v>0</v>
      </c>
      <c r="BL134" s="16" t="s">
        <v>161</v>
      </c>
      <c r="BM134" s="231" t="s">
        <v>922</v>
      </c>
    </row>
    <row r="135" s="2" customFormat="1">
      <c r="A135" s="37"/>
      <c r="B135" s="38"/>
      <c r="C135" s="39"/>
      <c r="D135" s="233" t="s">
        <v>163</v>
      </c>
      <c r="E135" s="39"/>
      <c r="F135" s="234" t="s">
        <v>746</v>
      </c>
      <c r="G135" s="39"/>
      <c r="H135" s="39"/>
      <c r="I135" s="235"/>
      <c r="J135" s="39"/>
      <c r="K135" s="39"/>
      <c r="L135" s="43"/>
      <c r="M135" s="236"/>
      <c r="N135" s="237"/>
      <c r="O135" s="91"/>
      <c r="P135" s="91"/>
      <c r="Q135" s="91"/>
      <c r="R135" s="91"/>
      <c r="S135" s="91"/>
      <c r="T135" s="92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163</v>
      </c>
      <c r="AU135" s="16" t="s">
        <v>84</v>
      </c>
    </row>
    <row r="136" s="13" customFormat="1">
      <c r="A136" s="13"/>
      <c r="B136" s="248"/>
      <c r="C136" s="249"/>
      <c r="D136" s="233" t="s">
        <v>164</v>
      </c>
      <c r="E136" s="250" t="s">
        <v>1</v>
      </c>
      <c r="F136" s="251" t="s">
        <v>923</v>
      </c>
      <c r="G136" s="249"/>
      <c r="H136" s="252">
        <v>545.33000000000004</v>
      </c>
      <c r="I136" s="253"/>
      <c r="J136" s="249"/>
      <c r="K136" s="249"/>
      <c r="L136" s="254"/>
      <c r="M136" s="255"/>
      <c r="N136" s="256"/>
      <c r="O136" s="256"/>
      <c r="P136" s="256"/>
      <c r="Q136" s="256"/>
      <c r="R136" s="256"/>
      <c r="S136" s="256"/>
      <c r="T136" s="25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8" t="s">
        <v>164</v>
      </c>
      <c r="AU136" s="258" t="s">
        <v>84</v>
      </c>
      <c r="AV136" s="13" t="s">
        <v>86</v>
      </c>
      <c r="AW136" s="13" t="s">
        <v>33</v>
      </c>
      <c r="AX136" s="13" t="s">
        <v>77</v>
      </c>
      <c r="AY136" s="258" t="s">
        <v>155</v>
      </c>
    </row>
    <row r="137" s="14" customFormat="1">
      <c r="A137" s="14"/>
      <c r="B137" s="259"/>
      <c r="C137" s="260"/>
      <c r="D137" s="233" t="s">
        <v>164</v>
      </c>
      <c r="E137" s="261" t="s">
        <v>1</v>
      </c>
      <c r="F137" s="262" t="s">
        <v>243</v>
      </c>
      <c r="G137" s="260"/>
      <c r="H137" s="263">
        <v>545.33000000000004</v>
      </c>
      <c r="I137" s="264"/>
      <c r="J137" s="260"/>
      <c r="K137" s="260"/>
      <c r="L137" s="265"/>
      <c r="M137" s="266"/>
      <c r="N137" s="267"/>
      <c r="O137" s="267"/>
      <c r="P137" s="267"/>
      <c r="Q137" s="267"/>
      <c r="R137" s="267"/>
      <c r="S137" s="267"/>
      <c r="T137" s="26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9" t="s">
        <v>164</v>
      </c>
      <c r="AU137" s="269" t="s">
        <v>84</v>
      </c>
      <c r="AV137" s="14" t="s">
        <v>161</v>
      </c>
      <c r="AW137" s="14" t="s">
        <v>33</v>
      </c>
      <c r="AX137" s="14" t="s">
        <v>84</v>
      </c>
      <c r="AY137" s="269" t="s">
        <v>155</v>
      </c>
    </row>
    <row r="138" s="2" customFormat="1" ht="21.75" customHeight="1">
      <c r="A138" s="37"/>
      <c r="B138" s="38"/>
      <c r="C138" s="220" t="s">
        <v>86</v>
      </c>
      <c r="D138" s="220" t="s">
        <v>156</v>
      </c>
      <c r="E138" s="221" t="s">
        <v>167</v>
      </c>
      <c r="F138" s="222" t="s">
        <v>168</v>
      </c>
      <c r="G138" s="223" t="s">
        <v>159</v>
      </c>
      <c r="H138" s="224">
        <v>545.33000000000004</v>
      </c>
      <c r="I138" s="225"/>
      <c r="J138" s="226">
        <f>ROUND(I138*H138,2)</f>
        <v>0</v>
      </c>
      <c r="K138" s="222" t="s">
        <v>160</v>
      </c>
      <c r="L138" s="43"/>
      <c r="M138" s="227" t="s">
        <v>1</v>
      </c>
      <c r="N138" s="228" t="s">
        <v>44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1" t="s">
        <v>161</v>
      </c>
      <c r="AT138" s="231" t="s">
        <v>156</v>
      </c>
      <c r="AU138" s="231" t="s">
        <v>84</v>
      </c>
      <c r="AY138" s="16" t="s">
        <v>155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6" t="s">
        <v>161</v>
      </c>
      <c r="BK138" s="232">
        <f>ROUND(I138*H138,2)</f>
        <v>0</v>
      </c>
      <c r="BL138" s="16" t="s">
        <v>161</v>
      </c>
      <c r="BM138" s="231" t="s">
        <v>924</v>
      </c>
    </row>
    <row r="139" s="2" customFormat="1">
      <c r="A139" s="37"/>
      <c r="B139" s="38"/>
      <c r="C139" s="39"/>
      <c r="D139" s="233" t="s">
        <v>163</v>
      </c>
      <c r="E139" s="39"/>
      <c r="F139" s="234" t="s">
        <v>168</v>
      </c>
      <c r="G139" s="39"/>
      <c r="H139" s="39"/>
      <c r="I139" s="235"/>
      <c r="J139" s="39"/>
      <c r="K139" s="39"/>
      <c r="L139" s="43"/>
      <c r="M139" s="236"/>
      <c r="N139" s="237"/>
      <c r="O139" s="91"/>
      <c r="P139" s="91"/>
      <c r="Q139" s="91"/>
      <c r="R139" s="91"/>
      <c r="S139" s="91"/>
      <c r="T139" s="92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163</v>
      </c>
      <c r="AU139" s="16" t="s">
        <v>84</v>
      </c>
    </row>
    <row r="140" s="2" customFormat="1" ht="21.75" customHeight="1">
      <c r="A140" s="37"/>
      <c r="B140" s="38"/>
      <c r="C140" s="220" t="s">
        <v>94</v>
      </c>
      <c r="D140" s="220" t="s">
        <v>156</v>
      </c>
      <c r="E140" s="221" t="s">
        <v>170</v>
      </c>
      <c r="F140" s="222" t="s">
        <v>171</v>
      </c>
      <c r="G140" s="223" t="s">
        <v>172</v>
      </c>
      <c r="H140" s="224">
        <v>564.39999999999998</v>
      </c>
      <c r="I140" s="225"/>
      <c r="J140" s="226">
        <f>ROUND(I140*H140,2)</f>
        <v>0</v>
      </c>
      <c r="K140" s="222" t="s">
        <v>160</v>
      </c>
      <c r="L140" s="43"/>
      <c r="M140" s="227" t="s">
        <v>1</v>
      </c>
      <c r="N140" s="228" t="s">
        <v>44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1" t="s">
        <v>161</v>
      </c>
      <c r="AT140" s="231" t="s">
        <v>156</v>
      </c>
      <c r="AU140" s="231" t="s">
        <v>84</v>
      </c>
      <c r="AY140" s="16" t="s">
        <v>155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6" t="s">
        <v>161</v>
      </c>
      <c r="BK140" s="232">
        <f>ROUND(I140*H140,2)</f>
        <v>0</v>
      </c>
      <c r="BL140" s="16" t="s">
        <v>161</v>
      </c>
      <c r="BM140" s="231" t="s">
        <v>925</v>
      </c>
    </row>
    <row r="141" s="2" customFormat="1">
      <c r="A141" s="37"/>
      <c r="B141" s="38"/>
      <c r="C141" s="39"/>
      <c r="D141" s="233" t="s">
        <v>163</v>
      </c>
      <c r="E141" s="39"/>
      <c r="F141" s="234" t="s">
        <v>171</v>
      </c>
      <c r="G141" s="39"/>
      <c r="H141" s="39"/>
      <c r="I141" s="235"/>
      <c r="J141" s="39"/>
      <c r="K141" s="39"/>
      <c r="L141" s="43"/>
      <c r="M141" s="236"/>
      <c r="N141" s="237"/>
      <c r="O141" s="91"/>
      <c r="P141" s="91"/>
      <c r="Q141" s="91"/>
      <c r="R141" s="91"/>
      <c r="S141" s="91"/>
      <c r="T141" s="92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163</v>
      </c>
      <c r="AU141" s="16" t="s">
        <v>84</v>
      </c>
    </row>
    <row r="142" s="13" customFormat="1">
      <c r="A142" s="13"/>
      <c r="B142" s="248"/>
      <c r="C142" s="249"/>
      <c r="D142" s="233" t="s">
        <v>164</v>
      </c>
      <c r="E142" s="250" t="s">
        <v>1</v>
      </c>
      <c r="F142" s="251" t="s">
        <v>926</v>
      </c>
      <c r="G142" s="249"/>
      <c r="H142" s="252">
        <v>564.39999999999998</v>
      </c>
      <c r="I142" s="253"/>
      <c r="J142" s="249"/>
      <c r="K142" s="249"/>
      <c r="L142" s="254"/>
      <c r="M142" s="255"/>
      <c r="N142" s="256"/>
      <c r="O142" s="256"/>
      <c r="P142" s="256"/>
      <c r="Q142" s="256"/>
      <c r="R142" s="256"/>
      <c r="S142" s="256"/>
      <c r="T142" s="25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8" t="s">
        <v>164</v>
      </c>
      <c r="AU142" s="258" t="s">
        <v>84</v>
      </c>
      <c r="AV142" s="13" t="s">
        <v>86</v>
      </c>
      <c r="AW142" s="13" t="s">
        <v>33</v>
      </c>
      <c r="AX142" s="13" t="s">
        <v>77</v>
      </c>
      <c r="AY142" s="258" t="s">
        <v>155</v>
      </c>
    </row>
    <row r="143" s="14" customFormat="1">
      <c r="A143" s="14"/>
      <c r="B143" s="259"/>
      <c r="C143" s="260"/>
      <c r="D143" s="233" t="s">
        <v>164</v>
      </c>
      <c r="E143" s="261" t="s">
        <v>1</v>
      </c>
      <c r="F143" s="262" t="s">
        <v>243</v>
      </c>
      <c r="G143" s="260"/>
      <c r="H143" s="263">
        <v>564.39999999999998</v>
      </c>
      <c r="I143" s="264"/>
      <c r="J143" s="260"/>
      <c r="K143" s="260"/>
      <c r="L143" s="265"/>
      <c r="M143" s="266"/>
      <c r="N143" s="267"/>
      <c r="O143" s="267"/>
      <c r="P143" s="267"/>
      <c r="Q143" s="267"/>
      <c r="R143" s="267"/>
      <c r="S143" s="267"/>
      <c r="T143" s="26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9" t="s">
        <v>164</v>
      </c>
      <c r="AU143" s="269" t="s">
        <v>84</v>
      </c>
      <c r="AV143" s="14" t="s">
        <v>161</v>
      </c>
      <c r="AW143" s="14" t="s">
        <v>33</v>
      </c>
      <c r="AX143" s="14" t="s">
        <v>84</v>
      </c>
      <c r="AY143" s="269" t="s">
        <v>155</v>
      </c>
    </row>
    <row r="144" s="2" customFormat="1" ht="21.75" customHeight="1">
      <c r="A144" s="37"/>
      <c r="B144" s="38"/>
      <c r="C144" s="220" t="s">
        <v>161</v>
      </c>
      <c r="D144" s="220" t="s">
        <v>156</v>
      </c>
      <c r="E144" s="221" t="s">
        <v>176</v>
      </c>
      <c r="F144" s="222" t="s">
        <v>177</v>
      </c>
      <c r="G144" s="223" t="s">
        <v>172</v>
      </c>
      <c r="H144" s="224">
        <v>564.39999999999998</v>
      </c>
      <c r="I144" s="225"/>
      <c r="J144" s="226">
        <f>ROUND(I144*H144,2)</f>
        <v>0</v>
      </c>
      <c r="K144" s="222" t="s">
        <v>160</v>
      </c>
      <c r="L144" s="43"/>
      <c r="M144" s="227" t="s">
        <v>1</v>
      </c>
      <c r="N144" s="228" t="s">
        <v>44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1" t="s">
        <v>161</v>
      </c>
      <c r="AT144" s="231" t="s">
        <v>156</v>
      </c>
      <c r="AU144" s="231" t="s">
        <v>84</v>
      </c>
      <c r="AY144" s="16" t="s">
        <v>155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6" t="s">
        <v>161</v>
      </c>
      <c r="BK144" s="232">
        <f>ROUND(I144*H144,2)</f>
        <v>0</v>
      </c>
      <c r="BL144" s="16" t="s">
        <v>161</v>
      </c>
      <c r="BM144" s="231" t="s">
        <v>927</v>
      </c>
    </row>
    <row r="145" s="2" customFormat="1">
      <c r="A145" s="37"/>
      <c r="B145" s="38"/>
      <c r="C145" s="39"/>
      <c r="D145" s="233" t="s">
        <v>163</v>
      </c>
      <c r="E145" s="39"/>
      <c r="F145" s="234" t="s">
        <v>177</v>
      </c>
      <c r="G145" s="39"/>
      <c r="H145" s="39"/>
      <c r="I145" s="235"/>
      <c r="J145" s="39"/>
      <c r="K145" s="39"/>
      <c r="L145" s="43"/>
      <c r="M145" s="236"/>
      <c r="N145" s="237"/>
      <c r="O145" s="91"/>
      <c r="P145" s="91"/>
      <c r="Q145" s="91"/>
      <c r="R145" s="91"/>
      <c r="S145" s="91"/>
      <c r="T145" s="92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163</v>
      </c>
      <c r="AU145" s="16" t="s">
        <v>84</v>
      </c>
    </row>
    <row r="146" s="2" customFormat="1" ht="16.5" customHeight="1">
      <c r="A146" s="37"/>
      <c r="B146" s="38"/>
      <c r="C146" s="220" t="s">
        <v>179</v>
      </c>
      <c r="D146" s="220" t="s">
        <v>156</v>
      </c>
      <c r="E146" s="221" t="s">
        <v>753</v>
      </c>
      <c r="F146" s="222" t="s">
        <v>754</v>
      </c>
      <c r="G146" s="223" t="s">
        <v>159</v>
      </c>
      <c r="H146" s="224">
        <v>545.33000000000004</v>
      </c>
      <c r="I146" s="225"/>
      <c r="J146" s="226">
        <f>ROUND(I146*H146,2)</f>
        <v>0</v>
      </c>
      <c r="K146" s="222" t="s">
        <v>160</v>
      </c>
      <c r="L146" s="43"/>
      <c r="M146" s="227" t="s">
        <v>1</v>
      </c>
      <c r="N146" s="228" t="s">
        <v>44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1" t="s">
        <v>161</v>
      </c>
      <c r="AT146" s="231" t="s">
        <v>156</v>
      </c>
      <c r="AU146" s="231" t="s">
        <v>84</v>
      </c>
      <c r="AY146" s="16" t="s">
        <v>155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6" t="s">
        <v>161</v>
      </c>
      <c r="BK146" s="232">
        <f>ROUND(I146*H146,2)</f>
        <v>0</v>
      </c>
      <c r="BL146" s="16" t="s">
        <v>161</v>
      </c>
      <c r="BM146" s="231" t="s">
        <v>928</v>
      </c>
    </row>
    <row r="147" s="2" customFormat="1">
      <c r="A147" s="37"/>
      <c r="B147" s="38"/>
      <c r="C147" s="39"/>
      <c r="D147" s="233" t="s">
        <v>163</v>
      </c>
      <c r="E147" s="39"/>
      <c r="F147" s="234" t="s">
        <v>754</v>
      </c>
      <c r="G147" s="39"/>
      <c r="H147" s="39"/>
      <c r="I147" s="235"/>
      <c r="J147" s="39"/>
      <c r="K147" s="39"/>
      <c r="L147" s="43"/>
      <c r="M147" s="236"/>
      <c r="N147" s="237"/>
      <c r="O147" s="91"/>
      <c r="P147" s="91"/>
      <c r="Q147" s="91"/>
      <c r="R147" s="91"/>
      <c r="S147" s="91"/>
      <c r="T147" s="92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163</v>
      </c>
      <c r="AU147" s="16" t="s">
        <v>84</v>
      </c>
    </row>
    <row r="148" s="2" customFormat="1" ht="21.75" customHeight="1">
      <c r="A148" s="37"/>
      <c r="B148" s="38"/>
      <c r="C148" s="220" t="s">
        <v>183</v>
      </c>
      <c r="D148" s="220" t="s">
        <v>156</v>
      </c>
      <c r="E148" s="221" t="s">
        <v>757</v>
      </c>
      <c r="F148" s="222" t="s">
        <v>758</v>
      </c>
      <c r="G148" s="223" t="s">
        <v>159</v>
      </c>
      <c r="H148" s="224">
        <v>545.33000000000004</v>
      </c>
      <c r="I148" s="225"/>
      <c r="J148" s="226">
        <f>ROUND(I148*H148,2)</f>
        <v>0</v>
      </c>
      <c r="K148" s="222" t="s">
        <v>160</v>
      </c>
      <c r="L148" s="43"/>
      <c r="M148" s="227" t="s">
        <v>1</v>
      </c>
      <c r="N148" s="228" t="s">
        <v>44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1" t="s">
        <v>161</v>
      </c>
      <c r="AT148" s="231" t="s">
        <v>156</v>
      </c>
      <c r="AU148" s="231" t="s">
        <v>84</v>
      </c>
      <c r="AY148" s="16" t="s">
        <v>155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6" t="s">
        <v>161</v>
      </c>
      <c r="BK148" s="232">
        <f>ROUND(I148*H148,2)</f>
        <v>0</v>
      </c>
      <c r="BL148" s="16" t="s">
        <v>161</v>
      </c>
      <c r="BM148" s="231" t="s">
        <v>929</v>
      </c>
    </row>
    <row r="149" s="2" customFormat="1">
      <c r="A149" s="37"/>
      <c r="B149" s="38"/>
      <c r="C149" s="39"/>
      <c r="D149" s="233" t="s">
        <v>163</v>
      </c>
      <c r="E149" s="39"/>
      <c r="F149" s="234" t="s">
        <v>758</v>
      </c>
      <c r="G149" s="39"/>
      <c r="H149" s="39"/>
      <c r="I149" s="235"/>
      <c r="J149" s="39"/>
      <c r="K149" s="39"/>
      <c r="L149" s="43"/>
      <c r="M149" s="236"/>
      <c r="N149" s="237"/>
      <c r="O149" s="91"/>
      <c r="P149" s="91"/>
      <c r="Q149" s="91"/>
      <c r="R149" s="91"/>
      <c r="S149" s="91"/>
      <c r="T149" s="92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163</v>
      </c>
      <c r="AU149" s="16" t="s">
        <v>84</v>
      </c>
    </row>
    <row r="150" s="13" customFormat="1">
      <c r="A150" s="13"/>
      <c r="B150" s="248"/>
      <c r="C150" s="249"/>
      <c r="D150" s="233" t="s">
        <v>164</v>
      </c>
      <c r="E150" s="250" t="s">
        <v>1</v>
      </c>
      <c r="F150" s="251" t="s">
        <v>930</v>
      </c>
      <c r="G150" s="249"/>
      <c r="H150" s="252">
        <v>545.33000000000004</v>
      </c>
      <c r="I150" s="253"/>
      <c r="J150" s="249"/>
      <c r="K150" s="249"/>
      <c r="L150" s="254"/>
      <c r="M150" s="255"/>
      <c r="N150" s="256"/>
      <c r="O150" s="256"/>
      <c r="P150" s="256"/>
      <c r="Q150" s="256"/>
      <c r="R150" s="256"/>
      <c r="S150" s="256"/>
      <c r="T150" s="25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8" t="s">
        <v>164</v>
      </c>
      <c r="AU150" s="258" t="s">
        <v>84</v>
      </c>
      <c r="AV150" s="13" t="s">
        <v>86</v>
      </c>
      <c r="AW150" s="13" t="s">
        <v>33</v>
      </c>
      <c r="AX150" s="13" t="s">
        <v>77</v>
      </c>
      <c r="AY150" s="258" t="s">
        <v>155</v>
      </c>
    </row>
    <row r="151" s="14" customFormat="1">
      <c r="A151" s="14"/>
      <c r="B151" s="259"/>
      <c r="C151" s="260"/>
      <c r="D151" s="233" t="s">
        <v>164</v>
      </c>
      <c r="E151" s="261" t="s">
        <v>1</v>
      </c>
      <c r="F151" s="262" t="s">
        <v>243</v>
      </c>
      <c r="G151" s="260"/>
      <c r="H151" s="263">
        <v>545.33000000000004</v>
      </c>
      <c r="I151" s="264"/>
      <c r="J151" s="260"/>
      <c r="K151" s="260"/>
      <c r="L151" s="265"/>
      <c r="M151" s="266"/>
      <c r="N151" s="267"/>
      <c r="O151" s="267"/>
      <c r="P151" s="267"/>
      <c r="Q151" s="267"/>
      <c r="R151" s="267"/>
      <c r="S151" s="267"/>
      <c r="T151" s="26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9" t="s">
        <v>164</v>
      </c>
      <c r="AU151" s="269" t="s">
        <v>84</v>
      </c>
      <c r="AV151" s="14" t="s">
        <v>161</v>
      </c>
      <c r="AW151" s="14" t="s">
        <v>33</v>
      </c>
      <c r="AX151" s="14" t="s">
        <v>84</v>
      </c>
      <c r="AY151" s="269" t="s">
        <v>155</v>
      </c>
    </row>
    <row r="152" s="2" customFormat="1" ht="21.75" customHeight="1">
      <c r="A152" s="37"/>
      <c r="B152" s="38"/>
      <c r="C152" s="220" t="s">
        <v>188</v>
      </c>
      <c r="D152" s="220" t="s">
        <v>156</v>
      </c>
      <c r="E152" s="221" t="s">
        <v>189</v>
      </c>
      <c r="F152" s="222" t="s">
        <v>190</v>
      </c>
      <c r="G152" s="223" t="s">
        <v>159</v>
      </c>
      <c r="H152" s="224">
        <v>545.33000000000004</v>
      </c>
      <c r="I152" s="225"/>
      <c r="J152" s="226">
        <f>ROUND(I152*H152,2)</f>
        <v>0</v>
      </c>
      <c r="K152" s="222" t="s">
        <v>160</v>
      </c>
      <c r="L152" s="43"/>
      <c r="M152" s="227" t="s">
        <v>1</v>
      </c>
      <c r="N152" s="228" t="s">
        <v>44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1" t="s">
        <v>161</v>
      </c>
      <c r="AT152" s="231" t="s">
        <v>156</v>
      </c>
      <c r="AU152" s="231" t="s">
        <v>84</v>
      </c>
      <c r="AY152" s="16" t="s">
        <v>155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6" t="s">
        <v>161</v>
      </c>
      <c r="BK152" s="232">
        <f>ROUND(I152*H152,2)</f>
        <v>0</v>
      </c>
      <c r="BL152" s="16" t="s">
        <v>161</v>
      </c>
      <c r="BM152" s="231" t="s">
        <v>931</v>
      </c>
    </row>
    <row r="153" s="2" customFormat="1">
      <c r="A153" s="37"/>
      <c r="B153" s="38"/>
      <c r="C153" s="39"/>
      <c r="D153" s="233" t="s">
        <v>163</v>
      </c>
      <c r="E153" s="39"/>
      <c r="F153" s="234" t="s">
        <v>190</v>
      </c>
      <c r="G153" s="39"/>
      <c r="H153" s="39"/>
      <c r="I153" s="235"/>
      <c r="J153" s="39"/>
      <c r="K153" s="39"/>
      <c r="L153" s="43"/>
      <c r="M153" s="236"/>
      <c r="N153" s="237"/>
      <c r="O153" s="91"/>
      <c r="P153" s="91"/>
      <c r="Q153" s="91"/>
      <c r="R153" s="91"/>
      <c r="S153" s="91"/>
      <c r="T153" s="92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163</v>
      </c>
      <c r="AU153" s="16" t="s">
        <v>84</v>
      </c>
    </row>
    <row r="154" s="2" customFormat="1" ht="16.5" customHeight="1">
      <c r="A154" s="37"/>
      <c r="B154" s="38"/>
      <c r="C154" s="220" t="s">
        <v>192</v>
      </c>
      <c r="D154" s="220" t="s">
        <v>156</v>
      </c>
      <c r="E154" s="221" t="s">
        <v>193</v>
      </c>
      <c r="F154" s="222" t="s">
        <v>194</v>
      </c>
      <c r="G154" s="223" t="s">
        <v>159</v>
      </c>
      <c r="H154" s="224">
        <v>545.33000000000004</v>
      </c>
      <c r="I154" s="225"/>
      <c r="J154" s="226">
        <f>ROUND(I154*H154,2)</f>
        <v>0</v>
      </c>
      <c r="K154" s="222" t="s">
        <v>160</v>
      </c>
      <c r="L154" s="43"/>
      <c r="M154" s="227" t="s">
        <v>1</v>
      </c>
      <c r="N154" s="228" t="s">
        <v>44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1" t="s">
        <v>161</v>
      </c>
      <c r="AT154" s="231" t="s">
        <v>156</v>
      </c>
      <c r="AU154" s="231" t="s">
        <v>84</v>
      </c>
      <c r="AY154" s="16" t="s">
        <v>155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6" t="s">
        <v>161</v>
      </c>
      <c r="BK154" s="232">
        <f>ROUND(I154*H154,2)</f>
        <v>0</v>
      </c>
      <c r="BL154" s="16" t="s">
        <v>161</v>
      </c>
      <c r="BM154" s="231" t="s">
        <v>932</v>
      </c>
    </row>
    <row r="155" s="2" customFormat="1">
      <c r="A155" s="37"/>
      <c r="B155" s="38"/>
      <c r="C155" s="39"/>
      <c r="D155" s="233" t="s">
        <v>163</v>
      </c>
      <c r="E155" s="39"/>
      <c r="F155" s="234" t="s">
        <v>194</v>
      </c>
      <c r="G155" s="39"/>
      <c r="H155" s="39"/>
      <c r="I155" s="235"/>
      <c r="J155" s="39"/>
      <c r="K155" s="39"/>
      <c r="L155" s="43"/>
      <c r="M155" s="236"/>
      <c r="N155" s="237"/>
      <c r="O155" s="91"/>
      <c r="P155" s="91"/>
      <c r="Q155" s="91"/>
      <c r="R155" s="91"/>
      <c r="S155" s="91"/>
      <c r="T155" s="92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163</v>
      </c>
      <c r="AU155" s="16" t="s">
        <v>84</v>
      </c>
    </row>
    <row r="156" s="2" customFormat="1" ht="24.15" customHeight="1">
      <c r="A156" s="37"/>
      <c r="B156" s="38"/>
      <c r="C156" s="220" t="s">
        <v>196</v>
      </c>
      <c r="D156" s="220" t="s">
        <v>156</v>
      </c>
      <c r="E156" s="221" t="s">
        <v>197</v>
      </c>
      <c r="F156" s="222" t="s">
        <v>198</v>
      </c>
      <c r="G156" s="223" t="s">
        <v>159</v>
      </c>
      <c r="H156" s="224">
        <v>465.57999999999998</v>
      </c>
      <c r="I156" s="225"/>
      <c r="J156" s="226">
        <f>ROUND(I156*H156,2)</f>
        <v>0</v>
      </c>
      <c r="K156" s="222" t="s">
        <v>160</v>
      </c>
      <c r="L156" s="43"/>
      <c r="M156" s="227" t="s">
        <v>1</v>
      </c>
      <c r="N156" s="228" t="s">
        <v>44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1" t="s">
        <v>161</v>
      </c>
      <c r="AT156" s="231" t="s">
        <v>156</v>
      </c>
      <c r="AU156" s="231" t="s">
        <v>84</v>
      </c>
      <c r="AY156" s="16" t="s">
        <v>155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6" t="s">
        <v>161</v>
      </c>
      <c r="BK156" s="232">
        <f>ROUND(I156*H156,2)</f>
        <v>0</v>
      </c>
      <c r="BL156" s="16" t="s">
        <v>161</v>
      </c>
      <c r="BM156" s="231" t="s">
        <v>933</v>
      </c>
    </row>
    <row r="157" s="2" customFormat="1">
      <c r="A157" s="37"/>
      <c r="B157" s="38"/>
      <c r="C157" s="39"/>
      <c r="D157" s="233" t="s">
        <v>163</v>
      </c>
      <c r="E157" s="39"/>
      <c r="F157" s="234" t="s">
        <v>198</v>
      </c>
      <c r="G157" s="39"/>
      <c r="H157" s="39"/>
      <c r="I157" s="235"/>
      <c r="J157" s="39"/>
      <c r="K157" s="39"/>
      <c r="L157" s="43"/>
      <c r="M157" s="236"/>
      <c r="N157" s="237"/>
      <c r="O157" s="91"/>
      <c r="P157" s="91"/>
      <c r="Q157" s="91"/>
      <c r="R157" s="91"/>
      <c r="S157" s="91"/>
      <c r="T157" s="92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163</v>
      </c>
      <c r="AU157" s="16" t="s">
        <v>84</v>
      </c>
    </row>
    <row r="158" s="13" customFormat="1">
      <c r="A158" s="13"/>
      <c r="B158" s="248"/>
      <c r="C158" s="249"/>
      <c r="D158" s="233" t="s">
        <v>164</v>
      </c>
      <c r="E158" s="250" t="s">
        <v>1</v>
      </c>
      <c r="F158" s="251" t="s">
        <v>934</v>
      </c>
      <c r="G158" s="249"/>
      <c r="H158" s="252">
        <v>465.57999999999998</v>
      </c>
      <c r="I158" s="253"/>
      <c r="J158" s="249"/>
      <c r="K158" s="249"/>
      <c r="L158" s="254"/>
      <c r="M158" s="255"/>
      <c r="N158" s="256"/>
      <c r="O158" s="256"/>
      <c r="P158" s="256"/>
      <c r="Q158" s="256"/>
      <c r="R158" s="256"/>
      <c r="S158" s="256"/>
      <c r="T158" s="25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8" t="s">
        <v>164</v>
      </c>
      <c r="AU158" s="258" t="s">
        <v>84</v>
      </c>
      <c r="AV158" s="13" t="s">
        <v>86</v>
      </c>
      <c r="AW158" s="13" t="s">
        <v>33</v>
      </c>
      <c r="AX158" s="13" t="s">
        <v>77</v>
      </c>
      <c r="AY158" s="258" t="s">
        <v>155</v>
      </c>
    </row>
    <row r="159" s="14" customFormat="1">
      <c r="A159" s="14"/>
      <c r="B159" s="259"/>
      <c r="C159" s="260"/>
      <c r="D159" s="233" t="s">
        <v>164</v>
      </c>
      <c r="E159" s="261" t="s">
        <v>1</v>
      </c>
      <c r="F159" s="262" t="s">
        <v>243</v>
      </c>
      <c r="G159" s="260"/>
      <c r="H159" s="263">
        <v>465.57999999999998</v>
      </c>
      <c r="I159" s="264"/>
      <c r="J159" s="260"/>
      <c r="K159" s="260"/>
      <c r="L159" s="265"/>
      <c r="M159" s="266"/>
      <c r="N159" s="267"/>
      <c r="O159" s="267"/>
      <c r="P159" s="267"/>
      <c r="Q159" s="267"/>
      <c r="R159" s="267"/>
      <c r="S159" s="267"/>
      <c r="T159" s="26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9" t="s">
        <v>164</v>
      </c>
      <c r="AU159" s="269" t="s">
        <v>84</v>
      </c>
      <c r="AV159" s="14" t="s">
        <v>161</v>
      </c>
      <c r="AW159" s="14" t="s">
        <v>33</v>
      </c>
      <c r="AX159" s="14" t="s">
        <v>84</v>
      </c>
      <c r="AY159" s="269" t="s">
        <v>155</v>
      </c>
    </row>
    <row r="160" s="2" customFormat="1" ht="24.15" customHeight="1">
      <c r="A160" s="37"/>
      <c r="B160" s="38"/>
      <c r="C160" s="220" t="s">
        <v>201</v>
      </c>
      <c r="D160" s="220" t="s">
        <v>156</v>
      </c>
      <c r="E160" s="221" t="s">
        <v>202</v>
      </c>
      <c r="F160" s="222" t="s">
        <v>203</v>
      </c>
      <c r="G160" s="223" t="s">
        <v>159</v>
      </c>
      <c r="H160" s="224">
        <v>51.460000000000001</v>
      </c>
      <c r="I160" s="225"/>
      <c r="J160" s="226">
        <f>ROUND(I160*H160,2)</f>
        <v>0</v>
      </c>
      <c r="K160" s="222" t="s">
        <v>160</v>
      </c>
      <c r="L160" s="43"/>
      <c r="M160" s="227" t="s">
        <v>1</v>
      </c>
      <c r="N160" s="228" t="s">
        <v>44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1" t="s">
        <v>161</v>
      </c>
      <c r="AT160" s="231" t="s">
        <v>156</v>
      </c>
      <c r="AU160" s="231" t="s">
        <v>84</v>
      </c>
      <c r="AY160" s="16" t="s">
        <v>155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6" t="s">
        <v>161</v>
      </c>
      <c r="BK160" s="232">
        <f>ROUND(I160*H160,2)</f>
        <v>0</v>
      </c>
      <c r="BL160" s="16" t="s">
        <v>161</v>
      </c>
      <c r="BM160" s="231" t="s">
        <v>935</v>
      </c>
    </row>
    <row r="161" s="2" customFormat="1">
      <c r="A161" s="37"/>
      <c r="B161" s="38"/>
      <c r="C161" s="39"/>
      <c r="D161" s="233" t="s">
        <v>163</v>
      </c>
      <c r="E161" s="39"/>
      <c r="F161" s="234" t="s">
        <v>203</v>
      </c>
      <c r="G161" s="39"/>
      <c r="H161" s="39"/>
      <c r="I161" s="235"/>
      <c r="J161" s="39"/>
      <c r="K161" s="39"/>
      <c r="L161" s="43"/>
      <c r="M161" s="236"/>
      <c r="N161" s="237"/>
      <c r="O161" s="91"/>
      <c r="P161" s="91"/>
      <c r="Q161" s="91"/>
      <c r="R161" s="91"/>
      <c r="S161" s="91"/>
      <c r="T161" s="92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163</v>
      </c>
      <c r="AU161" s="16" t="s">
        <v>84</v>
      </c>
    </row>
    <row r="162" s="13" customFormat="1">
      <c r="A162" s="13"/>
      <c r="B162" s="248"/>
      <c r="C162" s="249"/>
      <c r="D162" s="233" t="s">
        <v>164</v>
      </c>
      <c r="E162" s="250" t="s">
        <v>1</v>
      </c>
      <c r="F162" s="251" t="s">
        <v>936</v>
      </c>
      <c r="G162" s="249"/>
      <c r="H162" s="252">
        <v>51.460000000000001</v>
      </c>
      <c r="I162" s="253"/>
      <c r="J162" s="249"/>
      <c r="K162" s="249"/>
      <c r="L162" s="254"/>
      <c r="M162" s="255"/>
      <c r="N162" s="256"/>
      <c r="O162" s="256"/>
      <c r="P162" s="256"/>
      <c r="Q162" s="256"/>
      <c r="R162" s="256"/>
      <c r="S162" s="256"/>
      <c r="T162" s="25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8" t="s">
        <v>164</v>
      </c>
      <c r="AU162" s="258" t="s">
        <v>84</v>
      </c>
      <c r="AV162" s="13" t="s">
        <v>86</v>
      </c>
      <c r="AW162" s="13" t="s">
        <v>33</v>
      </c>
      <c r="AX162" s="13" t="s">
        <v>77</v>
      </c>
      <c r="AY162" s="258" t="s">
        <v>155</v>
      </c>
    </row>
    <row r="163" s="14" customFormat="1">
      <c r="A163" s="14"/>
      <c r="B163" s="259"/>
      <c r="C163" s="260"/>
      <c r="D163" s="233" t="s">
        <v>164</v>
      </c>
      <c r="E163" s="261" t="s">
        <v>1</v>
      </c>
      <c r="F163" s="262" t="s">
        <v>243</v>
      </c>
      <c r="G163" s="260"/>
      <c r="H163" s="263">
        <v>51.460000000000001</v>
      </c>
      <c r="I163" s="264"/>
      <c r="J163" s="260"/>
      <c r="K163" s="260"/>
      <c r="L163" s="265"/>
      <c r="M163" s="266"/>
      <c r="N163" s="267"/>
      <c r="O163" s="267"/>
      <c r="P163" s="267"/>
      <c r="Q163" s="267"/>
      <c r="R163" s="267"/>
      <c r="S163" s="267"/>
      <c r="T163" s="26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9" t="s">
        <v>164</v>
      </c>
      <c r="AU163" s="269" t="s">
        <v>84</v>
      </c>
      <c r="AV163" s="14" t="s">
        <v>161</v>
      </c>
      <c r="AW163" s="14" t="s">
        <v>33</v>
      </c>
      <c r="AX163" s="14" t="s">
        <v>84</v>
      </c>
      <c r="AY163" s="269" t="s">
        <v>155</v>
      </c>
    </row>
    <row r="164" s="2" customFormat="1" ht="16.5" customHeight="1">
      <c r="A164" s="37"/>
      <c r="B164" s="38"/>
      <c r="C164" s="220" t="s">
        <v>206</v>
      </c>
      <c r="D164" s="220" t="s">
        <v>156</v>
      </c>
      <c r="E164" s="221" t="s">
        <v>207</v>
      </c>
      <c r="F164" s="222" t="s">
        <v>208</v>
      </c>
      <c r="G164" s="223" t="s">
        <v>209</v>
      </c>
      <c r="H164" s="224">
        <v>817.995</v>
      </c>
      <c r="I164" s="225"/>
      <c r="J164" s="226">
        <f>ROUND(I164*H164,2)</f>
        <v>0</v>
      </c>
      <c r="K164" s="222" t="s">
        <v>160</v>
      </c>
      <c r="L164" s="43"/>
      <c r="M164" s="227" t="s">
        <v>1</v>
      </c>
      <c r="N164" s="228" t="s">
        <v>44</v>
      </c>
      <c r="O164" s="91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1" t="s">
        <v>161</v>
      </c>
      <c r="AT164" s="231" t="s">
        <v>156</v>
      </c>
      <c r="AU164" s="231" t="s">
        <v>84</v>
      </c>
      <c r="AY164" s="16" t="s">
        <v>155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6" t="s">
        <v>161</v>
      </c>
      <c r="BK164" s="232">
        <f>ROUND(I164*H164,2)</f>
        <v>0</v>
      </c>
      <c r="BL164" s="16" t="s">
        <v>161</v>
      </c>
      <c r="BM164" s="231" t="s">
        <v>937</v>
      </c>
    </row>
    <row r="165" s="2" customFormat="1">
      <c r="A165" s="37"/>
      <c r="B165" s="38"/>
      <c r="C165" s="39"/>
      <c r="D165" s="233" t="s">
        <v>163</v>
      </c>
      <c r="E165" s="39"/>
      <c r="F165" s="234" t="s">
        <v>208</v>
      </c>
      <c r="G165" s="39"/>
      <c r="H165" s="39"/>
      <c r="I165" s="235"/>
      <c r="J165" s="39"/>
      <c r="K165" s="39"/>
      <c r="L165" s="43"/>
      <c r="M165" s="236"/>
      <c r="N165" s="237"/>
      <c r="O165" s="91"/>
      <c r="P165" s="91"/>
      <c r="Q165" s="91"/>
      <c r="R165" s="91"/>
      <c r="S165" s="91"/>
      <c r="T165" s="92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163</v>
      </c>
      <c r="AU165" s="16" t="s">
        <v>84</v>
      </c>
    </row>
    <row r="166" s="13" customFormat="1">
      <c r="A166" s="13"/>
      <c r="B166" s="248"/>
      <c r="C166" s="249"/>
      <c r="D166" s="233" t="s">
        <v>164</v>
      </c>
      <c r="E166" s="250" t="s">
        <v>1</v>
      </c>
      <c r="F166" s="251" t="s">
        <v>938</v>
      </c>
      <c r="G166" s="249"/>
      <c r="H166" s="252">
        <v>817.995</v>
      </c>
      <c r="I166" s="253"/>
      <c r="J166" s="249"/>
      <c r="K166" s="249"/>
      <c r="L166" s="254"/>
      <c r="M166" s="255"/>
      <c r="N166" s="256"/>
      <c r="O166" s="256"/>
      <c r="P166" s="256"/>
      <c r="Q166" s="256"/>
      <c r="R166" s="256"/>
      <c r="S166" s="256"/>
      <c r="T166" s="25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8" t="s">
        <v>164</v>
      </c>
      <c r="AU166" s="258" t="s">
        <v>84</v>
      </c>
      <c r="AV166" s="13" t="s">
        <v>86</v>
      </c>
      <c r="AW166" s="13" t="s">
        <v>33</v>
      </c>
      <c r="AX166" s="13" t="s">
        <v>77</v>
      </c>
      <c r="AY166" s="258" t="s">
        <v>155</v>
      </c>
    </row>
    <row r="167" s="14" customFormat="1">
      <c r="A167" s="14"/>
      <c r="B167" s="259"/>
      <c r="C167" s="260"/>
      <c r="D167" s="233" t="s">
        <v>164</v>
      </c>
      <c r="E167" s="261" t="s">
        <v>1</v>
      </c>
      <c r="F167" s="262" t="s">
        <v>243</v>
      </c>
      <c r="G167" s="260"/>
      <c r="H167" s="263">
        <v>817.995</v>
      </c>
      <c r="I167" s="264"/>
      <c r="J167" s="260"/>
      <c r="K167" s="260"/>
      <c r="L167" s="265"/>
      <c r="M167" s="266"/>
      <c r="N167" s="267"/>
      <c r="O167" s="267"/>
      <c r="P167" s="267"/>
      <c r="Q167" s="267"/>
      <c r="R167" s="267"/>
      <c r="S167" s="267"/>
      <c r="T167" s="26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9" t="s">
        <v>164</v>
      </c>
      <c r="AU167" s="269" t="s">
        <v>84</v>
      </c>
      <c r="AV167" s="14" t="s">
        <v>161</v>
      </c>
      <c r="AW167" s="14" t="s">
        <v>33</v>
      </c>
      <c r="AX167" s="14" t="s">
        <v>84</v>
      </c>
      <c r="AY167" s="269" t="s">
        <v>155</v>
      </c>
    </row>
    <row r="168" s="2" customFormat="1" ht="16.5" customHeight="1">
      <c r="A168" s="37"/>
      <c r="B168" s="38"/>
      <c r="C168" s="220" t="s">
        <v>8</v>
      </c>
      <c r="D168" s="220" t="s">
        <v>156</v>
      </c>
      <c r="E168" s="221" t="s">
        <v>213</v>
      </c>
      <c r="F168" s="222" t="s">
        <v>214</v>
      </c>
      <c r="G168" s="223" t="s">
        <v>215</v>
      </c>
      <c r="H168" s="224">
        <v>8</v>
      </c>
      <c r="I168" s="225"/>
      <c r="J168" s="226">
        <f>ROUND(I168*H168,2)</f>
        <v>0</v>
      </c>
      <c r="K168" s="222" t="s">
        <v>160</v>
      </c>
      <c r="L168" s="43"/>
      <c r="M168" s="227" t="s">
        <v>1</v>
      </c>
      <c r="N168" s="228" t="s">
        <v>44</v>
      </c>
      <c r="O168" s="91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1" t="s">
        <v>161</v>
      </c>
      <c r="AT168" s="231" t="s">
        <v>156</v>
      </c>
      <c r="AU168" s="231" t="s">
        <v>84</v>
      </c>
      <c r="AY168" s="16" t="s">
        <v>155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6" t="s">
        <v>161</v>
      </c>
      <c r="BK168" s="232">
        <f>ROUND(I168*H168,2)</f>
        <v>0</v>
      </c>
      <c r="BL168" s="16" t="s">
        <v>161</v>
      </c>
      <c r="BM168" s="231" t="s">
        <v>939</v>
      </c>
    </row>
    <row r="169" s="2" customFormat="1">
      <c r="A169" s="37"/>
      <c r="B169" s="38"/>
      <c r="C169" s="39"/>
      <c r="D169" s="233" t="s">
        <v>163</v>
      </c>
      <c r="E169" s="39"/>
      <c r="F169" s="234" t="s">
        <v>214</v>
      </c>
      <c r="G169" s="39"/>
      <c r="H169" s="39"/>
      <c r="I169" s="235"/>
      <c r="J169" s="39"/>
      <c r="K169" s="39"/>
      <c r="L169" s="43"/>
      <c r="M169" s="236"/>
      <c r="N169" s="237"/>
      <c r="O169" s="91"/>
      <c r="P169" s="91"/>
      <c r="Q169" s="91"/>
      <c r="R169" s="91"/>
      <c r="S169" s="91"/>
      <c r="T169" s="92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163</v>
      </c>
      <c r="AU169" s="16" t="s">
        <v>84</v>
      </c>
    </row>
    <row r="170" s="2" customFormat="1" ht="24.15" customHeight="1">
      <c r="A170" s="37"/>
      <c r="B170" s="38"/>
      <c r="C170" s="220" t="s">
        <v>218</v>
      </c>
      <c r="D170" s="220" t="s">
        <v>156</v>
      </c>
      <c r="E170" s="221" t="s">
        <v>770</v>
      </c>
      <c r="F170" s="222" t="s">
        <v>771</v>
      </c>
      <c r="G170" s="223" t="s">
        <v>772</v>
      </c>
      <c r="H170" s="224">
        <v>240</v>
      </c>
      <c r="I170" s="225"/>
      <c r="J170" s="226">
        <f>ROUND(I170*H170,2)</f>
        <v>0</v>
      </c>
      <c r="K170" s="222" t="s">
        <v>160</v>
      </c>
      <c r="L170" s="43"/>
      <c r="M170" s="227" t="s">
        <v>1</v>
      </c>
      <c r="N170" s="228" t="s">
        <v>44</v>
      </c>
      <c r="O170" s="91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1" t="s">
        <v>161</v>
      </c>
      <c r="AT170" s="231" t="s">
        <v>156</v>
      </c>
      <c r="AU170" s="231" t="s">
        <v>84</v>
      </c>
      <c r="AY170" s="16" t="s">
        <v>155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6" t="s">
        <v>161</v>
      </c>
      <c r="BK170" s="232">
        <f>ROUND(I170*H170,2)</f>
        <v>0</v>
      </c>
      <c r="BL170" s="16" t="s">
        <v>161</v>
      </c>
      <c r="BM170" s="231" t="s">
        <v>940</v>
      </c>
    </row>
    <row r="171" s="2" customFormat="1">
      <c r="A171" s="37"/>
      <c r="B171" s="38"/>
      <c r="C171" s="39"/>
      <c r="D171" s="233" t="s">
        <v>163</v>
      </c>
      <c r="E171" s="39"/>
      <c r="F171" s="234" t="s">
        <v>771</v>
      </c>
      <c r="G171" s="39"/>
      <c r="H171" s="39"/>
      <c r="I171" s="235"/>
      <c r="J171" s="39"/>
      <c r="K171" s="39"/>
      <c r="L171" s="43"/>
      <c r="M171" s="236"/>
      <c r="N171" s="237"/>
      <c r="O171" s="91"/>
      <c r="P171" s="91"/>
      <c r="Q171" s="91"/>
      <c r="R171" s="91"/>
      <c r="S171" s="91"/>
      <c r="T171" s="92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163</v>
      </c>
      <c r="AU171" s="16" t="s">
        <v>84</v>
      </c>
    </row>
    <row r="172" s="11" customFormat="1" ht="25.92" customHeight="1">
      <c r="A172" s="11"/>
      <c r="B172" s="206"/>
      <c r="C172" s="207"/>
      <c r="D172" s="208" t="s">
        <v>76</v>
      </c>
      <c r="E172" s="209" t="s">
        <v>161</v>
      </c>
      <c r="F172" s="209" t="s">
        <v>224</v>
      </c>
      <c r="G172" s="207"/>
      <c r="H172" s="207"/>
      <c r="I172" s="210"/>
      <c r="J172" s="211">
        <f>BK172</f>
        <v>0</v>
      </c>
      <c r="K172" s="207"/>
      <c r="L172" s="212"/>
      <c r="M172" s="213"/>
      <c r="N172" s="214"/>
      <c r="O172" s="214"/>
      <c r="P172" s="215">
        <f>SUM(P173:P180)</f>
        <v>0</v>
      </c>
      <c r="Q172" s="214"/>
      <c r="R172" s="215">
        <f>SUM(R173:R180)</f>
        <v>0</v>
      </c>
      <c r="S172" s="214"/>
      <c r="T172" s="216">
        <f>SUM(T173:T180)</f>
        <v>0</v>
      </c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R172" s="217" t="s">
        <v>84</v>
      </c>
      <c r="AT172" s="218" t="s">
        <v>76</v>
      </c>
      <c r="AU172" s="218" t="s">
        <v>77</v>
      </c>
      <c r="AY172" s="217" t="s">
        <v>155</v>
      </c>
      <c r="BK172" s="219">
        <f>SUM(BK173:BK180)</f>
        <v>0</v>
      </c>
    </row>
    <row r="173" s="2" customFormat="1" ht="16.5" customHeight="1">
      <c r="A173" s="37"/>
      <c r="B173" s="38"/>
      <c r="C173" s="220" t="s">
        <v>225</v>
      </c>
      <c r="D173" s="220" t="s">
        <v>156</v>
      </c>
      <c r="E173" s="221" t="s">
        <v>774</v>
      </c>
      <c r="F173" s="222" t="s">
        <v>775</v>
      </c>
      <c r="G173" s="223" t="s">
        <v>159</v>
      </c>
      <c r="H173" s="224">
        <v>3.75</v>
      </c>
      <c r="I173" s="225"/>
      <c r="J173" s="226">
        <f>ROUND(I173*H173,2)</f>
        <v>0</v>
      </c>
      <c r="K173" s="222" t="s">
        <v>160</v>
      </c>
      <c r="L173" s="43"/>
      <c r="M173" s="227" t="s">
        <v>1</v>
      </c>
      <c r="N173" s="228" t="s">
        <v>44</v>
      </c>
      <c r="O173" s="91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1" t="s">
        <v>161</v>
      </c>
      <c r="AT173" s="231" t="s">
        <v>156</v>
      </c>
      <c r="AU173" s="231" t="s">
        <v>84</v>
      </c>
      <c r="AY173" s="16" t="s">
        <v>155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6" t="s">
        <v>161</v>
      </c>
      <c r="BK173" s="232">
        <f>ROUND(I173*H173,2)</f>
        <v>0</v>
      </c>
      <c r="BL173" s="16" t="s">
        <v>161</v>
      </c>
      <c r="BM173" s="231" t="s">
        <v>941</v>
      </c>
    </row>
    <row r="174" s="2" customFormat="1">
      <c r="A174" s="37"/>
      <c r="B174" s="38"/>
      <c r="C174" s="39"/>
      <c r="D174" s="233" t="s">
        <v>163</v>
      </c>
      <c r="E174" s="39"/>
      <c r="F174" s="234" t="s">
        <v>775</v>
      </c>
      <c r="G174" s="39"/>
      <c r="H174" s="39"/>
      <c r="I174" s="235"/>
      <c r="J174" s="39"/>
      <c r="K174" s="39"/>
      <c r="L174" s="43"/>
      <c r="M174" s="236"/>
      <c r="N174" s="237"/>
      <c r="O174" s="91"/>
      <c r="P174" s="91"/>
      <c r="Q174" s="91"/>
      <c r="R174" s="91"/>
      <c r="S174" s="91"/>
      <c r="T174" s="92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163</v>
      </c>
      <c r="AU174" s="16" t="s">
        <v>84</v>
      </c>
    </row>
    <row r="175" s="13" customFormat="1">
      <c r="A175" s="13"/>
      <c r="B175" s="248"/>
      <c r="C175" s="249"/>
      <c r="D175" s="233" t="s">
        <v>164</v>
      </c>
      <c r="E175" s="250" t="s">
        <v>1</v>
      </c>
      <c r="F175" s="251" t="s">
        <v>942</v>
      </c>
      <c r="G175" s="249"/>
      <c r="H175" s="252">
        <v>3.75</v>
      </c>
      <c r="I175" s="253"/>
      <c r="J175" s="249"/>
      <c r="K175" s="249"/>
      <c r="L175" s="254"/>
      <c r="M175" s="255"/>
      <c r="N175" s="256"/>
      <c r="O175" s="256"/>
      <c r="P175" s="256"/>
      <c r="Q175" s="256"/>
      <c r="R175" s="256"/>
      <c r="S175" s="256"/>
      <c r="T175" s="25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8" t="s">
        <v>164</v>
      </c>
      <c r="AU175" s="258" t="s">
        <v>84</v>
      </c>
      <c r="AV175" s="13" t="s">
        <v>86</v>
      </c>
      <c r="AW175" s="13" t="s">
        <v>33</v>
      </c>
      <c r="AX175" s="13" t="s">
        <v>77</v>
      </c>
      <c r="AY175" s="258" t="s">
        <v>155</v>
      </c>
    </row>
    <row r="176" s="14" customFormat="1">
      <c r="A176" s="14"/>
      <c r="B176" s="259"/>
      <c r="C176" s="260"/>
      <c r="D176" s="233" t="s">
        <v>164</v>
      </c>
      <c r="E176" s="261" t="s">
        <v>1</v>
      </c>
      <c r="F176" s="262" t="s">
        <v>243</v>
      </c>
      <c r="G176" s="260"/>
      <c r="H176" s="263">
        <v>3.75</v>
      </c>
      <c r="I176" s="264"/>
      <c r="J176" s="260"/>
      <c r="K176" s="260"/>
      <c r="L176" s="265"/>
      <c r="M176" s="266"/>
      <c r="N176" s="267"/>
      <c r="O176" s="267"/>
      <c r="P176" s="267"/>
      <c r="Q176" s="267"/>
      <c r="R176" s="267"/>
      <c r="S176" s="267"/>
      <c r="T176" s="268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9" t="s">
        <v>164</v>
      </c>
      <c r="AU176" s="269" t="s">
        <v>84</v>
      </c>
      <c r="AV176" s="14" t="s">
        <v>161</v>
      </c>
      <c r="AW176" s="14" t="s">
        <v>33</v>
      </c>
      <c r="AX176" s="14" t="s">
        <v>84</v>
      </c>
      <c r="AY176" s="269" t="s">
        <v>155</v>
      </c>
    </row>
    <row r="177" s="2" customFormat="1" ht="16.5" customHeight="1">
      <c r="A177" s="37"/>
      <c r="B177" s="38"/>
      <c r="C177" s="220" t="s">
        <v>231</v>
      </c>
      <c r="D177" s="220" t="s">
        <v>156</v>
      </c>
      <c r="E177" s="221" t="s">
        <v>778</v>
      </c>
      <c r="F177" s="222" t="s">
        <v>779</v>
      </c>
      <c r="G177" s="223" t="s">
        <v>159</v>
      </c>
      <c r="H177" s="224">
        <v>42.659999999999997</v>
      </c>
      <c r="I177" s="225"/>
      <c r="J177" s="226">
        <f>ROUND(I177*H177,2)</f>
        <v>0</v>
      </c>
      <c r="K177" s="222" t="s">
        <v>160</v>
      </c>
      <c r="L177" s="43"/>
      <c r="M177" s="227" t="s">
        <v>1</v>
      </c>
      <c r="N177" s="228" t="s">
        <v>44</v>
      </c>
      <c r="O177" s="91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1" t="s">
        <v>161</v>
      </c>
      <c r="AT177" s="231" t="s">
        <v>156</v>
      </c>
      <c r="AU177" s="231" t="s">
        <v>84</v>
      </c>
      <c r="AY177" s="16" t="s">
        <v>155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6" t="s">
        <v>161</v>
      </c>
      <c r="BK177" s="232">
        <f>ROUND(I177*H177,2)</f>
        <v>0</v>
      </c>
      <c r="BL177" s="16" t="s">
        <v>161</v>
      </c>
      <c r="BM177" s="231" t="s">
        <v>943</v>
      </c>
    </row>
    <row r="178" s="2" customFormat="1">
      <c r="A178" s="37"/>
      <c r="B178" s="38"/>
      <c r="C178" s="39"/>
      <c r="D178" s="233" t="s">
        <v>163</v>
      </c>
      <c r="E178" s="39"/>
      <c r="F178" s="234" t="s">
        <v>779</v>
      </c>
      <c r="G178" s="39"/>
      <c r="H178" s="39"/>
      <c r="I178" s="235"/>
      <c r="J178" s="39"/>
      <c r="K178" s="39"/>
      <c r="L178" s="43"/>
      <c r="M178" s="236"/>
      <c r="N178" s="237"/>
      <c r="O178" s="91"/>
      <c r="P178" s="91"/>
      <c r="Q178" s="91"/>
      <c r="R178" s="91"/>
      <c r="S178" s="91"/>
      <c r="T178" s="92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163</v>
      </c>
      <c r="AU178" s="16" t="s">
        <v>84</v>
      </c>
    </row>
    <row r="179" s="13" customFormat="1">
      <c r="A179" s="13"/>
      <c r="B179" s="248"/>
      <c r="C179" s="249"/>
      <c r="D179" s="233" t="s">
        <v>164</v>
      </c>
      <c r="E179" s="250" t="s">
        <v>1</v>
      </c>
      <c r="F179" s="251" t="s">
        <v>944</v>
      </c>
      <c r="G179" s="249"/>
      <c r="H179" s="252">
        <v>42.659999999999997</v>
      </c>
      <c r="I179" s="253"/>
      <c r="J179" s="249"/>
      <c r="K179" s="249"/>
      <c r="L179" s="254"/>
      <c r="M179" s="255"/>
      <c r="N179" s="256"/>
      <c r="O179" s="256"/>
      <c r="P179" s="256"/>
      <c r="Q179" s="256"/>
      <c r="R179" s="256"/>
      <c r="S179" s="256"/>
      <c r="T179" s="25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8" t="s">
        <v>164</v>
      </c>
      <c r="AU179" s="258" t="s">
        <v>84</v>
      </c>
      <c r="AV179" s="13" t="s">
        <v>86</v>
      </c>
      <c r="AW179" s="13" t="s">
        <v>33</v>
      </c>
      <c r="AX179" s="13" t="s">
        <v>77</v>
      </c>
      <c r="AY179" s="258" t="s">
        <v>155</v>
      </c>
    </row>
    <row r="180" s="14" customFormat="1">
      <c r="A180" s="14"/>
      <c r="B180" s="259"/>
      <c r="C180" s="260"/>
      <c r="D180" s="233" t="s">
        <v>164</v>
      </c>
      <c r="E180" s="261" t="s">
        <v>1</v>
      </c>
      <c r="F180" s="262" t="s">
        <v>243</v>
      </c>
      <c r="G180" s="260"/>
      <c r="H180" s="263">
        <v>42.659999999999997</v>
      </c>
      <c r="I180" s="264"/>
      <c r="J180" s="260"/>
      <c r="K180" s="260"/>
      <c r="L180" s="265"/>
      <c r="M180" s="266"/>
      <c r="N180" s="267"/>
      <c r="O180" s="267"/>
      <c r="P180" s="267"/>
      <c r="Q180" s="267"/>
      <c r="R180" s="267"/>
      <c r="S180" s="267"/>
      <c r="T180" s="26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9" t="s">
        <v>164</v>
      </c>
      <c r="AU180" s="269" t="s">
        <v>84</v>
      </c>
      <c r="AV180" s="14" t="s">
        <v>161</v>
      </c>
      <c r="AW180" s="14" t="s">
        <v>33</v>
      </c>
      <c r="AX180" s="14" t="s">
        <v>84</v>
      </c>
      <c r="AY180" s="269" t="s">
        <v>155</v>
      </c>
    </row>
    <row r="181" s="11" customFormat="1" ht="25.92" customHeight="1">
      <c r="A181" s="11"/>
      <c r="B181" s="206"/>
      <c r="C181" s="207"/>
      <c r="D181" s="208" t="s">
        <v>76</v>
      </c>
      <c r="E181" s="209" t="s">
        <v>179</v>
      </c>
      <c r="F181" s="209" t="s">
        <v>414</v>
      </c>
      <c r="G181" s="207"/>
      <c r="H181" s="207"/>
      <c r="I181" s="210"/>
      <c r="J181" s="211">
        <f>BK181</f>
        <v>0</v>
      </c>
      <c r="K181" s="207"/>
      <c r="L181" s="212"/>
      <c r="M181" s="213"/>
      <c r="N181" s="214"/>
      <c r="O181" s="214"/>
      <c r="P181" s="215">
        <f>SUM(P182:P195)</f>
        <v>0</v>
      </c>
      <c r="Q181" s="214"/>
      <c r="R181" s="215">
        <f>SUM(R182:R195)</f>
        <v>0</v>
      </c>
      <c r="S181" s="214"/>
      <c r="T181" s="216">
        <f>SUM(T182:T195)</f>
        <v>0</v>
      </c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R181" s="217" t="s">
        <v>84</v>
      </c>
      <c r="AT181" s="218" t="s">
        <v>76</v>
      </c>
      <c r="AU181" s="218" t="s">
        <v>77</v>
      </c>
      <c r="AY181" s="217" t="s">
        <v>155</v>
      </c>
      <c r="BK181" s="219">
        <f>SUM(BK182:BK195)</f>
        <v>0</v>
      </c>
    </row>
    <row r="182" s="2" customFormat="1" ht="21.75" customHeight="1">
      <c r="A182" s="37"/>
      <c r="B182" s="38"/>
      <c r="C182" s="220" t="s">
        <v>236</v>
      </c>
      <c r="D182" s="220" t="s">
        <v>156</v>
      </c>
      <c r="E182" s="221" t="s">
        <v>428</v>
      </c>
      <c r="F182" s="222" t="s">
        <v>429</v>
      </c>
      <c r="G182" s="223" t="s">
        <v>172</v>
      </c>
      <c r="H182" s="224">
        <v>70</v>
      </c>
      <c r="I182" s="225"/>
      <c r="J182" s="226">
        <f>ROUND(I182*H182,2)</f>
        <v>0</v>
      </c>
      <c r="K182" s="222" t="s">
        <v>160</v>
      </c>
      <c r="L182" s="43"/>
      <c r="M182" s="227" t="s">
        <v>1</v>
      </c>
      <c r="N182" s="228" t="s">
        <v>44</v>
      </c>
      <c r="O182" s="91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1" t="s">
        <v>161</v>
      </c>
      <c r="AT182" s="231" t="s">
        <v>156</v>
      </c>
      <c r="AU182" s="231" t="s">
        <v>84</v>
      </c>
      <c r="AY182" s="16" t="s">
        <v>155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6" t="s">
        <v>161</v>
      </c>
      <c r="BK182" s="232">
        <f>ROUND(I182*H182,2)</f>
        <v>0</v>
      </c>
      <c r="BL182" s="16" t="s">
        <v>161</v>
      </c>
      <c r="BM182" s="231" t="s">
        <v>945</v>
      </c>
    </row>
    <row r="183" s="2" customFormat="1">
      <c r="A183" s="37"/>
      <c r="B183" s="38"/>
      <c r="C183" s="39"/>
      <c r="D183" s="233" t="s">
        <v>163</v>
      </c>
      <c r="E183" s="39"/>
      <c r="F183" s="234" t="s">
        <v>429</v>
      </c>
      <c r="G183" s="39"/>
      <c r="H183" s="39"/>
      <c r="I183" s="235"/>
      <c r="J183" s="39"/>
      <c r="K183" s="39"/>
      <c r="L183" s="43"/>
      <c r="M183" s="236"/>
      <c r="N183" s="237"/>
      <c r="O183" s="91"/>
      <c r="P183" s="91"/>
      <c r="Q183" s="91"/>
      <c r="R183" s="91"/>
      <c r="S183" s="91"/>
      <c r="T183" s="92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163</v>
      </c>
      <c r="AU183" s="16" t="s">
        <v>84</v>
      </c>
    </row>
    <row r="184" s="13" customFormat="1">
      <c r="A184" s="13"/>
      <c r="B184" s="248"/>
      <c r="C184" s="249"/>
      <c r="D184" s="233" t="s">
        <v>164</v>
      </c>
      <c r="E184" s="250" t="s">
        <v>1</v>
      </c>
      <c r="F184" s="251" t="s">
        <v>946</v>
      </c>
      <c r="G184" s="249"/>
      <c r="H184" s="252">
        <v>70</v>
      </c>
      <c r="I184" s="253"/>
      <c r="J184" s="249"/>
      <c r="K184" s="249"/>
      <c r="L184" s="254"/>
      <c r="M184" s="255"/>
      <c r="N184" s="256"/>
      <c r="O184" s="256"/>
      <c r="P184" s="256"/>
      <c r="Q184" s="256"/>
      <c r="R184" s="256"/>
      <c r="S184" s="256"/>
      <c r="T184" s="25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8" t="s">
        <v>164</v>
      </c>
      <c r="AU184" s="258" t="s">
        <v>84</v>
      </c>
      <c r="AV184" s="13" t="s">
        <v>86</v>
      </c>
      <c r="AW184" s="13" t="s">
        <v>33</v>
      </c>
      <c r="AX184" s="13" t="s">
        <v>77</v>
      </c>
      <c r="AY184" s="258" t="s">
        <v>155</v>
      </c>
    </row>
    <row r="185" s="14" customFormat="1">
      <c r="A185" s="14"/>
      <c r="B185" s="259"/>
      <c r="C185" s="260"/>
      <c r="D185" s="233" t="s">
        <v>164</v>
      </c>
      <c r="E185" s="261" t="s">
        <v>1</v>
      </c>
      <c r="F185" s="262" t="s">
        <v>243</v>
      </c>
      <c r="G185" s="260"/>
      <c r="H185" s="263">
        <v>70</v>
      </c>
      <c r="I185" s="264"/>
      <c r="J185" s="260"/>
      <c r="K185" s="260"/>
      <c r="L185" s="265"/>
      <c r="M185" s="266"/>
      <c r="N185" s="267"/>
      <c r="O185" s="267"/>
      <c r="P185" s="267"/>
      <c r="Q185" s="267"/>
      <c r="R185" s="267"/>
      <c r="S185" s="267"/>
      <c r="T185" s="26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9" t="s">
        <v>164</v>
      </c>
      <c r="AU185" s="269" t="s">
        <v>84</v>
      </c>
      <c r="AV185" s="14" t="s">
        <v>161</v>
      </c>
      <c r="AW185" s="14" t="s">
        <v>33</v>
      </c>
      <c r="AX185" s="14" t="s">
        <v>84</v>
      </c>
      <c r="AY185" s="269" t="s">
        <v>155</v>
      </c>
    </row>
    <row r="186" s="2" customFormat="1" ht="16.5" customHeight="1">
      <c r="A186" s="37"/>
      <c r="B186" s="38"/>
      <c r="C186" s="220" t="s">
        <v>244</v>
      </c>
      <c r="D186" s="220" t="s">
        <v>156</v>
      </c>
      <c r="E186" s="221" t="s">
        <v>432</v>
      </c>
      <c r="F186" s="222" t="s">
        <v>433</v>
      </c>
      <c r="G186" s="223" t="s">
        <v>172</v>
      </c>
      <c r="H186" s="224">
        <v>70</v>
      </c>
      <c r="I186" s="225"/>
      <c r="J186" s="226">
        <f>ROUND(I186*H186,2)</f>
        <v>0</v>
      </c>
      <c r="K186" s="222" t="s">
        <v>160</v>
      </c>
      <c r="L186" s="43"/>
      <c r="M186" s="227" t="s">
        <v>1</v>
      </c>
      <c r="N186" s="228" t="s">
        <v>44</v>
      </c>
      <c r="O186" s="91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1" t="s">
        <v>161</v>
      </c>
      <c r="AT186" s="231" t="s">
        <v>156</v>
      </c>
      <c r="AU186" s="231" t="s">
        <v>84</v>
      </c>
      <c r="AY186" s="16" t="s">
        <v>155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6" t="s">
        <v>161</v>
      </c>
      <c r="BK186" s="232">
        <f>ROUND(I186*H186,2)</f>
        <v>0</v>
      </c>
      <c r="BL186" s="16" t="s">
        <v>161</v>
      </c>
      <c r="BM186" s="231" t="s">
        <v>947</v>
      </c>
    </row>
    <row r="187" s="2" customFormat="1">
      <c r="A187" s="37"/>
      <c r="B187" s="38"/>
      <c r="C187" s="39"/>
      <c r="D187" s="233" t="s">
        <v>163</v>
      </c>
      <c r="E187" s="39"/>
      <c r="F187" s="234" t="s">
        <v>433</v>
      </c>
      <c r="G187" s="39"/>
      <c r="H187" s="39"/>
      <c r="I187" s="235"/>
      <c r="J187" s="39"/>
      <c r="K187" s="39"/>
      <c r="L187" s="43"/>
      <c r="M187" s="236"/>
      <c r="N187" s="237"/>
      <c r="O187" s="91"/>
      <c r="P187" s="91"/>
      <c r="Q187" s="91"/>
      <c r="R187" s="91"/>
      <c r="S187" s="91"/>
      <c r="T187" s="92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163</v>
      </c>
      <c r="AU187" s="16" t="s">
        <v>84</v>
      </c>
    </row>
    <row r="188" s="2" customFormat="1" ht="21.75" customHeight="1">
      <c r="A188" s="37"/>
      <c r="B188" s="38"/>
      <c r="C188" s="220" t="s">
        <v>248</v>
      </c>
      <c r="D188" s="220" t="s">
        <v>156</v>
      </c>
      <c r="E188" s="221" t="s">
        <v>435</v>
      </c>
      <c r="F188" s="222" t="s">
        <v>436</v>
      </c>
      <c r="G188" s="223" t="s">
        <v>172</v>
      </c>
      <c r="H188" s="224">
        <v>70</v>
      </c>
      <c r="I188" s="225"/>
      <c r="J188" s="226">
        <f>ROUND(I188*H188,2)</f>
        <v>0</v>
      </c>
      <c r="K188" s="222" t="s">
        <v>160</v>
      </c>
      <c r="L188" s="43"/>
      <c r="M188" s="227" t="s">
        <v>1</v>
      </c>
      <c r="N188" s="228" t="s">
        <v>44</v>
      </c>
      <c r="O188" s="91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1" t="s">
        <v>161</v>
      </c>
      <c r="AT188" s="231" t="s">
        <v>156</v>
      </c>
      <c r="AU188" s="231" t="s">
        <v>84</v>
      </c>
      <c r="AY188" s="16" t="s">
        <v>155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6" t="s">
        <v>161</v>
      </c>
      <c r="BK188" s="232">
        <f>ROUND(I188*H188,2)</f>
        <v>0</v>
      </c>
      <c r="BL188" s="16" t="s">
        <v>161</v>
      </c>
      <c r="BM188" s="231" t="s">
        <v>948</v>
      </c>
    </row>
    <row r="189" s="2" customFormat="1">
      <c r="A189" s="37"/>
      <c r="B189" s="38"/>
      <c r="C189" s="39"/>
      <c r="D189" s="233" t="s">
        <v>163</v>
      </c>
      <c r="E189" s="39"/>
      <c r="F189" s="234" t="s">
        <v>436</v>
      </c>
      <c r="G189" s="39"/>
      <c r="H189" s="39"/>
      <c r="I189" s="235"/>
      <c r="J189" s="39"/>
      <c r="K189" s="39"/>
      <c r="L189" s="43"/>
      <c r="M189" s="236"/>
      <c r="N189" s="237"/>
      <c r="O189" s="91"/>
      <c r="P189" s="91"/>
      <c r="Q189" s="91"/>
      <c r="R189" s="91"/>
      <c r="S189" s="91"/>
      <c r="T189" s="92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163</v>
      </c>
      <c r="AU189" s="16" t="s">
        <v>84</v>
      </c>
    </row>
    <row r="190" s="2" customFormat="1" ht="16.5" customHeight="1">
      <c r="A190" s="37"/>
      <c r="B190" s="38"/>
      <c r="C190" s="220" t="s">
        <v>252</v>
      </c>
      <c r="D190" s="220" t="s">
        <v>156</v>
      </c>
      <c r="E190" s="221" t="s">
        <v>438</v>
      </c>
      <c r="F190" s="222" t="s">
        <v>439</v>
      </c>
      <c r="G190" s="223" t="s">
        <v>172</v>
      </c>
      <c r="H190" s="224">
        <v>70</v>
      </c>
      <c r="I190" s="225"/>
      <c r="J190" s="226">
        <f>ROUND(I190*H190,2)</f>
        <v>0</v>
      </c>
      <c r="K190" s="222" t="s">
        <v>160</v>
      </c>
      <c r="L190" s="43"/>
      <c r="M190" s="227" t="s">
        <v>1</v>
      </c>
      <c r="N190" s="228" t="s">
        <v>44</v>
      </c>
      <c r="O190" s="91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1" t="s">
        <v>161</v>
      </c>
      <c r="AT190" s="231" t="s">
        <v>156</v>
      </c>
      <c r="AU190" s="231" t="s">
        <v>84</v>
      </c>
      <c r="AY190" s="16" t="s">
        <v>155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6" t="s">
        <v>161</v>
      </c>
      <c r="BK190" s="232">
        <f>ROUND(I190*H190,2)</f>
        <v>0</v>
      </c>
      <c r="BL190" s="16" t="s">
        <v>161</v>
      </c>
      <c r="BM190" s="231" t="s">
        <v>949</v>
      </c>
    </row>
    <row r="191" s="2" customFormat="1">
      <c r="A191" s="37"/>
      <c r="B191" s="38"/>
      <c r="C191" s="39"/>
      <c r="D191" s="233" t="s">
        <v>163</v>
      </c>
      <c r="E191" s="39"/>
      <c r="F191" s="234" t="s">
        <v>439</v>
      </c>
      <c r="G191" s="39"/>
      <c r="H191" s="39"/>
      <c r="I191" s="235"/>
      <c r="J191" s="39"/>
      <c r="K191" s="39"/>
      <c r="L191" s="43"/>
      <c r="M191" s="236"/>
      <c r="N191" s="237"/>
      <c r="O191" s="91"/>
      <c r="P191" s="91"/>
      <c r="Q191" s="91"/>
      <c r="R191" s="91"/>
      <c r="S191" s="91"/>
      <c r="T191" s="92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163</v>
      </c>
      <c r="AU191" s="16" t="s">
        <v>84</v>
      </c>
    </row>
    <row r="192" s="2" customFormat="1" ht="21.75" customHeight="1">
      <c r="A192" s="37"/>
      <c r="B192" s="38"/>
      <c r="C192" s="220" t="s">
        <v>257</v>
      </c>
      <c r="D192" s="220" t="s">
        <v>156</v>
      </c>
      <c r="E192" s="221" t="s">
        <v>441</v>
      </c>
      <c r="F192" s="222" t="s">
        <v>442</v>
      </c>
      <c r="G192" s="223" t="s">
        <v>172</v>
      </c>
      <c r="H192" s="224">
        <v>70</v>
      </c>
      <c r="I192" s="225"/>
      <c r="J192" s="226">
        <f>ROUND(I192*H192,2)</f>
        <v>0</v>
      </c>
      <c r="K192" s="222" t="s">
        <v>160</v>
      </c>
      <c r="L192" s="43"/>
      <c r="M192" s="227" t="s">
        <v>1</v>
      </c>
      <c r="N192" s="228" t="s">
        <v>44</v>
      </c>
      <c r="O192" s="91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1" t="s">
        <v>161</v>
      </c>
      <c r="AT192" s="231" t="s">
        <v>156</v>
      </c>
      <c r="AU192" s="231" t="s">
        <v>84</v>
      </c>
      <c r="AY192" s="16" t="s">
        <v>155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6" t="s">
        <v>161</v>
      </c>
      <c r="BK192" s="232">
        <f>ROUND(I192*H192,2)</f>
        <v>0</v>
      </c>
      <c r="BL192" s="16" t="s">
        <v>161</v>
      </c>
      <c r="BM192" s="231" t="s">
        <v>950</v>
      </c>
    </row>
    <row r="193" s="2" customFormat="1">
      <c r="A193" s="37"/>
      <c r="B193" s="38"/>
      <c r="C193" s="39"/>
      <c r="D193" s="233" t="s">
        <v>163</v>
      </c>
      <c r="E193" s="39"/>
      <c r="F193" s="234" t="s">
        <v>442</v>
      </c>
      <c r="G193" s="39"/>
      <c r="H193" s="39"/>
      <c r="I193" s="235"/>
      <c r="J193" s="39"/>
      <c r="K193" s="39"/>
      <c r="L193" s="43"/>
      <c r="M193" s="236"/>
      <c r="N193" s="237"/>
      <c r="O193" s="91"/>
      <c r="P193" s="91"/>
      <c r="Q193" s="91"/>
      <c r="R193" s="91"/>
      <c r="S193" s="91"/>
      <c r="T193" s="92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163</v>
      </c>
      <c r="AU193" s="16" t="s">
        <v>84</v>
      </c>
    </row>
    <row r="194" s="2" customFormat="1" ht="24.15" customHeight="1">
      <c r="A194" s="37"/>
      <c r="B194" s="38"/>
      <c r="C194" s="220" t="s">
        <v>7</v>
      </c>
      <c r="D194" s="220" t="s">
        <v>156</v>
      </c>
      <c r="E194" s="221" t="s">
        <v>444</v>
      </c>
      <c r="F194" s="222" t="s">
        <v>445</v>
      </c>
      <c r="G194" s="223" t="s">
        <v>172</v>
      </c>
      <c r="H194" s="224">
        <v>70</v>
      </c>
      <c r="I194" s="225"/>
      <c r="J194" s="226">
        <f>ROUND(I194*H194,2)</f>
        <v>0</v>
      </c>
      <c r="K194" s="222" t="s">
        <v>160</v>
      </c>
      <c r="L194" s="43"/>
      <c r="M194" s="227" t="s">
        <v>1</v>
      </c>
      <c r="N194" s="228" t="s">
        <v>44</v>
      </c>
      <c r="O194" s="91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1" t="s">
        <v>161</v>
      </c>
      <c r="AT194" s="231" t="s">
        <v>156</v>
      </c>
      <c r="AU194" s="231" t="s">
        <v>84</v>
      </c>
      <c r="AY194" s="16" t="s">
        <v>155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6" t="s">
        <v>161</v>
      </c>
      <c r="BK194" s="232">
        <f>ROUND(I194*H194,2)</f>
        <v>0</v>
      </c>
      <c r="BL194" s="16" t="s">
        <v>161</v>
      </c>
      <c r="BM194" s="231" t="s">
        <v>951</v>
      </c>
    </row>
    <row r="195" s="2" customFormat="1">
      <c r="A195" s="37"/>
      <c r="B195" s="38"/>
      <c r="C195" s="39"/>
      <c r="D195" s="233" t="s">
        <v>163</v>
      </c>
      <c r="E195" s="39"/>
      <c r="F195" s="234" t="s">
        <v>445</v>
      </c>
      <c r="G195" s="39"/>
      <c r="H195" s="39"/>
      <c r="I195" s="235"/>
      <c r="J195" s="39"/>
      <c r="K195" s="39"/>
      <c r="L195" s="43"/>
      <c r="M195" s="236"/>
      <c r="N195" s="237"/>
      <c r="O195" s="91"/>
      <c r="P195" s="91"/>
      <c r="Q195" s="91"/>
      <c r="R195" s="91"/>
      <c r="S195" s="91"/>
      <c r="T195" s="92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163</v>
      </c>
      <c r="AU195" s="16" t="s">
        <v>84</v>
      </c>
    </row>
    <row r="196" s="11" customFormat="1" ht="25.92" customHeight="1">
      <c r="A196" s="11"/>
      <c r="B196" s="206"/>
      <c r="C196" s="207"/>
      <c r="D196" s="208" t="s">
        <v>76</v>
      </c>
      <c r="E196" s="209" t="s">
        <v>510</v>
      </c>
      <c r="F196" s="209" t="s">
        <v>952</v>
      </c>
      <c r="G196" s="207"/>
      <c r="H196" s="207"/>
      <c r="I196" s="210"/>
      <c r="J196" s="211">
        <f>BK196</f>
        <v>0</v>
      </c>
      <c r="K196" s="207"/>
      <c r="L196" s="212"/>
      <c r="M196" s="213"/>
      <c r="N196" s="214"/>
      <c r="O196" s="214"/>
      <c r="P196" s="215">
        <f>SUM(P197:P214)</f>
        <v>0</v>
      </c>
      <c r="Q196" s="214"/>
      <c r="R196" s="215">
        <f>SUM(R197:R214)</f>
        <v>0</v>
      </c>
      <c r="S196" s="214"/>
      <c r="T196" s="216">
        <f>SUM(T197:T214)</f>
        <v>0</v>
      </c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R196" s="217" t="s">
        <v>84</v>
      </c>
      <c r="AT196" s="218" t="s">
        <v>76</v>
      </c>
      <c r="AU196" s="218" t="s">
        <v>77</v>
      </c>
      <c r="AY196" s="217" t="s">
        <v>155</v>
      </c>
      <c r="BK196" s="219">
        <f>SUM(BK197:BK214)</f>
        <v>0</v>
      </c>
    </row>
    <row r="197" s="2" customFormat="1" ht="24.15" customHeight="1">
      <c r="A197" s="37"/>
      <c r="B197" s="38"/>
      <c r="C197" s="220" t="s">
        <v>265</v>
      </c>
      <c r="D197" s="220" t="s">
        <v>156</v>
      </c>
      <c r="E197" s="221" t="s">
        <v>953</v>
      </c>
      <c r="F197" s="222" t="s">
        <v>954</v>
      </c>
      <c r="G197" s="223" t="s">
        <v>360</v>
      </c>
      <c r="H197" s="224">
        <v>3</v>
      </c>
      <c r="I197" s="225"/>
      <c r="J197" s="226">
        <f>ROUND(I197*H197,2)</f>
        <v>0</v>
      </c>
      <c r="K197" s="222" t="s">
        <v>1</v>
      </c>
      <c r="L197" s="43"/>
      <c r="M197" s="227" t="s">
        <v>1</v>
      </c>
      <c r="N197" s="228" t="s">
        <v>44</v>
      </c>
      <c r="O197" s="91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1" t="s">
        <v>161</v>
      </c>
      <c r="AT197" s="231" t="s">
        <v>156</v>
      </c>
      <c r="AU197" s="231" t="s">
        <v>84</v>
      </c>
      <c r="AY197" s="16" t="s">
        <v>155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6" t="s">
        <v>161</v>
      </c>
      <c r="BK197" s="232">
        <f>ROUND(I197*H197,2)</f>
        <v>0</v>
      </c>
      <c r="BL197" s="16" t="s">
        <v>161</v>
      </c>
      <c r="BM197" s="231" t="s">
        <v>955</v>
      </c>
    </row>
    <row r="198" s="2" customFormat="1">
      <c r="A198" s="37"/>
      <c r="B198" s="38"/>
      <c r="C198" s="39"/>
      <c r="D198" s="233" t="s">
        <v>163</v>
      </c>
      <c r="E198" s="39"/>
      <c r="F198" s="234" t="s">
        <v>954</v>
      </c>
      <c r="G198" s="39"/>
      <c r="H198" s="39"/>
      <c r="I198" s="235"/>
      <c r="J198" s="39"/>
      <c r="K198" s="39"/>
      <c r="L198" s="43"/>
      <c r="M198" s="236"/>
      <c r="N198" s="237"/>
      <c r="O198" s="91"/>
      <c r="P198" s="91"/>
      <c r="Q198" s="91"/>
      <c r="R198" s="91"/>
      <c r="S198" s="91"/>
      <c r="T198" s="92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163</v>
      </c>
      <c r="AU198" s="16" t="s">
        <v>84</v>
      </c>
    </row>
    <row r="199" s="13" customFormat="1">
      <c r="A199" s="13"/>
      <c r="B199" s="248"/>
      <c r="C199" s="249"/>
      <c r="D199" s="233" t="s">
        <v>164</v>
      </c>
      <c r="E199" s="250" t="s">
        <v>1</v>
      </c>
      <c r="F199" s="251" t="s">
        <v>956</v>
      </c>
      <c r="G199" s="249"/>
      <c r="H199" s="252">
        <v>3</v>
      </c>
      <c r="I199" s="253"/>
      <c r="J199" s="249"/>
      <c r="K199" s="249"/>
      <c r="L199" s="254"/>
      <c r="M199" s="255"/>
      <c r="N199" s="256"/>
      <c r="O199" s="256"/>
      <c r="P199" s="256"/>
      <c r="Q199" s="256"/>
      <c r="R199" s="256"/>
      <c r="S199" s="256"/>
      <c r="T199" s="25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8" t="s">
        <v>164</v>
      </c>
      <c r="AU199" s="258" t="s">
        <v>84</v>
      </c>
      <c r="AV199" s="13" t="s">
        <v>86</v>
      </c>
      <c r="AW199" s="13" t="s">
        <v>33</v>
      </c>
      <c r="AX199" s="13" t="s">
        <v>77</v>
      </c>
      <c r="AY199" s="258" t="s">
        <v>155</v>
      </c>
    </row>
    <row r="200" s="14" customFormat="1">
      <c r="A200" s="14"/>
      <c r="B200" s="259"/>
      <c r="C200" s="260"/>
      <c r="D200" s="233" t="s">
        <v>164</v>
      </c>
      <c r="E200" s="261" t="s">
        <v>1</v>
      </c>
      <c r="F200" s="262" t="s">
        <v>243</v>
      </c>
      <c r="G200" s="260"/>
      <c r="H200" s="263">
        <v>3</v>
      </c>
      <c r="I200" s="264"/>
      <c r="J200" s="260"/>
      <c r="K200" s="260"/>
      <c r="L200" s="265"/>
      <c r="M200" s="266"/>
      <c r="N200" s="267"/>
      <c r="O200" s="267"/>
      <c r="P200" s="267"/>
      <c r="Q200" s="267"/>
      <c r="R200" s="267"/>
      <c r="S200" s="267"/>
      <c r="T200" s="26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9" t="s">
        <v>164</v>
      </c>
      <c r="AU200" s="269" t="s">
        <v>84</v>
      </c>
      <c r="AV200" s="14" t="s">
        <v>161</v>
      </c>
      <c r="AW200" s="14" t="s">
        <v>33</v>
      </c>
      <c r="AX200" s="14" t="s">
        <v>84</v>
      </c>
      <c r="AY200" s="269" t="s">
        <v>155</v>
      </c>
    </row>
    <row r="201" s="2" customFormat="1" ht="24.15" customHeight="1">
      <c r="A201" s="37"/>
      <c r="B201" s="38"/>
      <c r="C201" s="220" t="s">
        <v>269</v>
      </c>
      <c r="D201" s="220" t="s">
        <v>156</v>
      </c>
      <c r="E201" s="221" t="s">
        <v>957</v>
      </c>
      <c r="F201" s="222" t="s">
        <v>958</v>
      </c>
      <c r="G201" s="223" t="s">
        <v>360</v>
      </c>
      <c r="H201" s="224">
        <v>3</v>
      </c>
      <c r="I201" s="225"/>
      <c r="J201" s="226">
        <f>ROUND(I201*H201,2)</f>
        <v>0</v>
      </c>
      <c r="K201" s="222" t="s">
        <v>1</v>
      </c>
      <c r="L201" s="43"/>
      <c r="M201" s="227" t="s">
        <v>1</v>
      </c>
      <c r="N201" s="228" t="s">
        <v>44</v>
      </c>
      <c r="O201" s="91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1" t="s">
        <v>161</v>
      </c>
      <c r="AT201" s="231" t="s">
        <v>156</v>
      </c>
      <c r="AU201" s="231" t="s">
        <v>84</v>
      </c>
      <c r="AY201" s="16" t="s">
        <v>155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6" t="s">
        <v>161</v>
      </c>
      <c r="BK201" s="232">
        <f>ROUND(I201*H201,2)</f>
        <v>0</v>
      </c>
      <c r="BL201" s="16" t="s">
        <v>161</v>
      </c>
      <c r="BM201" s="231" t="s">
        <v>959</v>
      </c>
    </row>
    <row r="202" s="2" customFormat="1">
      <c r="A202" s="37"/>
      <c r="B202" s="38"/>
      <c r="C202" s="39"/>
      <c r="D202" s="233" t="s">
        <v>163</v>
      </c>
      <c r="E202" s="39"/>
      <c r="F202" s="234" t="s">
        <v>958</v>
      </c>
      <c r="G202" s="39"/>
      <c r="H202" s="39"/>
      <c r="I202" s="235"/>
      <c r="J202" s="39"/>
      <c r="K202" s="39"/>
      <c r="L202" s="43"/>
      <c r="M202" s="236"/>
      <c r="N202" s="237"/>
      <c r="O202" s="91"/>
      <c r="P202" s="91"/>
      <c r="Q202" s="91"/>
      <c r="R202" s="91"/>
      <c r="S202" s="91"/>
      <c r="T202" s="92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163</v>
      </c>
      <c r="AU202" s="16" t="s">
        <v>84</v>
      </c>
    </row>
    <row r="203" s="2" customFormat="1" ht="21.75" customHeight="1">
      <c r="A203" s="37"/>
      <c r="B203" s="38"/>
      <c r="C203" s="220" t="s">
        <v>273</v>
      </c>
      <c r="D203" s="220" t="s">
        <v>156</v>
      </c>
      <c r="E203" s="221" t="s">
        <v>960</v>
      </c>
      <c r="F203" s="222" t="s">
        <v>961</v>
      </c>
      <c r="G203" s="223" t="s">
        <v>159</v>
      </c>
      <c r="H203" s="224">
        <v>0.47099999999999997</v>
      </c>
      <c r="I203" s="225"/>
      <c r="J203" s="226">
        <f>ROUND(I203*H203,2)</f>
        <v>0</v>
      </c>
      <c r="K203" s="222" t="s">
        <v>1</v>
      </c>
      <c r="L203" s="43"/>
      <c r="M203" s="227" t="s">
        <v>1</v>
      </c>
      <c r="N203" s="228" t="s">
        <v>44</v>
      </c>
      <c r="O203" s="91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1" t="s">
        <v>161</v>
      </c>
      <c r="AT203" s="231" t="s">
        <v>156</v>
      </c>
      <c r="AU203" s="231" t="s">
        <v>84</v>
      </c>
      <c r="AY203" s="16" t="s">
        <v>155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6" t="s">
        <v>161</v>
      </c>
      <c r="BK203" s="232">
        <f>ROUND(I203*H203,2)</f>
        <v>0</v>
      </c>
      <c r="BL203" s="16" t="s">
        <v>161</v>
      </c>
      <c r="BM203" s="231" t="s">
        <v>962</v>
      </c>
    </row>
    <row r="204" s="2" customFormat="1">
      <c r="A204" s="37"/>
      <c r="B204" s="38"/>
      <c r="C204" s="39"/>
      <c r="D204" s="233" t="s">
        <v>163</v>
      </c>
      <c r="E204" s="39"/>
      <c r="F204" s="234" t="s">
        <v>961</v>
      </c>
      <c r="G204" s="39"/>
      <c r="H204" s="39"/>
      <c r="I204" s="235"/>
      <c r="J204" s="39"/>
      <c r="K204" s="39"/>
      <c r="L204" s="43"/>
      <c r="M204" s="236"/>
      <c r="N204" s="237"/>
      <c r="O204" s="91"/>
      <c r="P204" s="91"/>
      <c r="Q204" s="91"/>
      <c r="R204" s="91"/>
      <c r="S204" s="91"/>
      <c r="T204" s="92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163</v>
      </c>
      <c r="AU204" s="16" t="s">
        <v>84</v>
      </c>
    </row>
    <row r="205" s="13" customFormat="1">
      <c r="A205" s="13"/>
      <c r="B205" s="248"/>
      <c r="C205" s="249"/>
      <c r="D205" s="233" t="s">
        <v>164</v>
      </c>
      <c r="E205" s="250" t="s">
        <v>1</v>
      </c>
      <c r="F205" s="251" t="s">
        <v>963</v>
      </c>
      <c r="G205" s="249"/>
      <c r="H205" s="252">
        <v>0.47099999999999997</v>
      </c>
      <c r="I205" s="253"/>
      <c r="J205" s="249"/>
      <c r="K205" s="249"/>
      <c r="L205" s="254"/>
      <c r="M205" s="255"/>
      <c r="N205" s="256"/>
      <c r="O205" s="256"/>
      <c r="P205" s="256"/>
      <c r="Q205" s="256"/>
      <c r="R205" s="256"/>
      <c r="S205" s="256"/>
      <c r="T205" s="25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8" t="s">
        <v>164</v>
      </c>
      <c r="AU205" s="258" t="s">
        <v>84</v>
      </c>
      <c r="AV205" s="13" t="s">
        <v>86</v>
      </c>
      <c r="AW205" s="13" t="s">
        <v>33</v>
      </c>
      <c r="AX205" s="13" t="s">
        <v>77</v>
      </c>
      <c r="AY205" s="258" t="s">
        <v>155</v>
      </c>
    </row>
    <row r="206" s="14" customFormat="1">
      <c r="A206" s="14"/>
      <c r="B206" s="259"/>
      <c r="C206" s="260"/>
      <c r="D206" s="233" t="s">
        <v>164</v>
      </c>
      <c r="E206" s="261" t="s">
        <v>1</v>
      </c>
      <c r="F206" s="262" t="s">
        <v>243</v>
      </c>
      <c r="G206" s="260"/>
      <c r="H206" s="263">
        <v>0.47099999999999997</v>
      </c>
      <c r="I206" s="264"/>
      <c r="J206" s="260"/>
      <c r="K206" s="260"/>
      <c r="L206" s="265"/>
      <c r="M206" s="266"/>
      <c r="N206" s="267"/>
      <c r="O206" s="267"/>
      <c r="P206" s="267"/>
      <c r="Q206" s="267"/>
      <c r="R206" s="267"/>
      <c r="S206" s="267"/>
      <c r="T206" s="268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9" t="s">
        <v>164</v>
      </c>
      <c r="AU206" s="269" t="s">
        <v>84</v>
      </c>
      <c r="AV206" s="14" t="s">
        <v>161</v>
      </c>
      <c r="AW206" s="14" t="s">
        <v>33</v>
      </c>
      <c r="AX206" s="14" t="s">
        <v>84</v>
      </c>
      <c r="AY206" s="269" t="s">
        <v>155</v>
      </c>
    </row>
    <row r="207" s="2" customFormat="1" ht="24.15" customHeight="1">
      <c r="A207" s="37"/>
      <c r="B207" s="38"/>
      <c r="C207" s="220" t="s">
        <v>277</v>
      </c>
      <c r="D207" s="220" t="s">
        <v>156</v>
      </c>
      <c r="E207" s="221" t="s">
        <v>964</v>
      </c>
      <c r="F207" s="222" t="s">
        <v>965</v>
      </c>
      <c r="G207" s="223" t="s">
        <v>360</v>
      </c>
      <c r="H207" s="224">
        <v>1</v>
      </c>
      <c r="I207" s="225"/>
      <c r="J207" s="226">
        <f>ROUND(I207*H207,2)</f>
        <v>0</v>
      </c>
      <c r="K207" s="222" t="s">
        <v>1</v>
      </c>
      <c r="L207" s="43"/>
      <c r="M207" s="227" t="s">
        <v>1</v>
      </c>
      <c r="N207" s="228" t="s">
        <v>44</v>
      </c>
      <c r="O207" s="91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1" t="s">
        <v>161</v>
      </c>
      <c r="AT207" s="231" t="s">
        <v>156</v>
      </c>
      <c r="AU207" s="231" t="s">
        <v>84</v>
      </c>
      <c r="AY207" s="16" t="s">
        <v>155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6" t="s">
        <v>161</v>
      </c>
      <c r="BK207" s="232">
        <f>ROUND(I207*H207,2)</f>
        <v>0</v>
      </c>
      <c r="BL207" s="16" t="s">
        <v>161</v>
      </c>
      <c r="BM207" s="231" t="s">
        <v>966</v>
      </c>
    </row>
    <row r="208" s="2" customFormat="1">
      <c r="A208" s="37"/>
      <c r="B208" s="38"/>
      <c r="C208" s="39"/>
      <c r="D208" s="233" t="s">
        <v>163</v>
      </c>
      <c r="E208" s="39"/>
      <c r="F208" s="234" t="s">
        <v>965</v>
      </c>
      <c r="G208" s="39"/>
      <c r="H208" s="39"/>
      <c r="I208" s="235"/>
      <c r="J208" s="39"/>
      <c r="K208" s="39"/>
      <c r="L208" s="43"/>
      <c r="M208" s="236"/>
      <c r="N208" s="237"/>
      <c r="O208" s="91"/>
      <c r="P208" s="91"/>
      <c r="Q208" s="91"/>
      <c r="R208" s="91"/>
      <c r="S208" s="91"/>
      <c r="T208" s="92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163</v>
      </c>
      <c r="AU208" s="16" t="s">
        <v>84</v>
      </c>
    </row>
    <row r="209" s="13" customFormat="1">
      <c r="A209" s="13"/>
      <c r="B209" s="248"/>
      <c r="C209" s="249"/>
      <c r="D209" s="233" t="s">
        <v>164</v>
      </c>
      <c r="E209" s="250" t="s">
        <v>1</v>
      </c>
      <c r="F209" s="251" t="s">
        <v>967</v>
      </c>
      <c r="G209" s="249"/>
      <c r="H209" s="252">
        <v>1</v>
      </c>
      <c r="I209" s="253"/>
      <c r="J209" s="249"/>
      <c r="K209" s="249"/>
      <c r="L209" s="254"/>
      <c r="M209" s="255"/>
      <c r="N209" s="256"/>
      <c r="O209" s="256"/>
      <c r="P209" s="256"/>
      <c r="Q209" s="256"/>
      <c r="R209" s="256"/>
      <c r="S209" s="256"/>
      <c r="T209" s="25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8" t="s">
        <v>164</v>
      </c>
      <c r="AU209" s="258" t="s">
        <v>84</v>
      </c>
      <c r="AV209" s="13" t="s">
        <v>86</v>
      </c>
      <c r="AW209" s="13" t="s">
        <v>33</v>
      </c>
      <c r="AX209" s="13" t="s">
        <v>77</v>
      </c>
      <c r="AY209" s="258" t="s">
        <v>155</v>
      </c>
    </row>
    <row r="210" s="14" customFormat="1">
      <c r="A210" s="14"/>
      <c r="B210" s="259"/>
      <c r="C210" s="260"/>
      <c r="D210" s="233" t="s">
        <v>164</v>
      </c>
      <c r="E210" s="261" t="s">
        <v>1</v>
      </c>
      <c r="F210" s="262" t="s">
        <v>243</v>
      </c>
      <c r="G210" s="260"/>
      <c r="H210" s="263">
        <v>1</v>
      </c>
      <c r="I210" s="264"/>
      <c r="J210" s="260"/>
      <c r="K210" s="260"/>
      <c r="L210" s="265"/>
      <c r="M210" s="266"/>
      <c r="N210" s="267"/>
      <c r="O210" s="267"/>
      <c r="P210" s="267"/>
      <c r="Q210" s="267"/>
      <c r="R210" s="267"/>
      <c r="S210" s="267"/>
      <c r="T210" s="268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9" t="s">
        <v>164</v>
      </c>
      <c r="AU210" s="269" t="s">
        <v>84</v>
      </c>
      <c r="AV210" s="14" t="s">
        <v>161</v>
      </c>
      <c r="AW210" s="14" t="s">
        <v>33</v>
      </c>
      <c r="AX210" s="14" t="s">
        <v>84</v>
      </c>
      <c r="AY210" s="269" t="s">
        <v>155</v>
      </c>
    </row>
    <row r="211" s="2" customFormat="1" ht="24.15" customHeight="1">
      <c r="A211" s="37"/>
      <c r="B211" s="38"/>
      <c r="C211" s="220" t="s">
        <v>281</v>
      </c>
      <c r="D211" s="220" t="s">
        <v>156</v>
      </c>
      <c r="E211" s="221" t="s">
        <v>968</v>
      </c>
      <c r="F211" s="222" t="s">
        <v>969</v>
      </c>
      <c r="G211" s="223" t="s">
        <v>360</v>
      </c>
      <c r="H211" s="224">
        <v>1</v>
      </c>
      <c r="I211" s="225"/>
      <c r="J211" s="226">
        <f>ROUND(I211*H211,2)</f>
        <v>0</v>
      </c>
      <c r="K211" s="222" t="s">
        <v>1</v>
      </c>
      <c r="L211" s="43"/>
      <c r="M211" s="227" t="s">
        <v>1</v>
      </c>
      <c r="N211" s="228" t="s">
        <v>44</v>
      </c>
      <c r="O211" s="91"/>
      <c r="P211" s="229">
        <f>O211*H211</f>
        <v>0</v>
      </c>
      <c r="Q211" s="229">
        <v>0</v>
      </c>
      <c r="R211" s="229">
        <f>Q211*H211</f>
        <v>0</v>
      </c>
      <c r="S211" s="229">
        <v>0</v>
      </c>
      <c r="T211" s="230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1" t="s">
        <v>161</v>
      </c>
      <c r="AT211" s="231" t="s">
        <v>156</v>
      </c>
      <c r="AU211" s="231" t="s">
        <v>84</v>
      </c>
      <c r="AY211" s="16" t="s">
        <v>155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6" t="s">
        <v>161</v>
      </c>
      <c r="BK211" s="232">
        <f>ROUND(I211*H211,2)</f>
        <v>0</v>
      </c>
      <c r="BL211" s="16" t="s">
        <v>161</v>
      </c>
      <c r="BM211" s="231" t="s">
        <v>970</v>
      </c>
    </row>
    <row r="212" s="2" customFormat="1">
      <c r="A212" s="37"/>
      <c r="B212" s="38"/>
      <c r="C212" s="39"/>
      <c r="D212" s="233" t="s">
        <v>163</v>
      </c>
      <c r="E212" s="39"/>
      <c r="F212" s="234" t="s">
        <v>969</v>
      </c>
      <c r="G212" s="39"/>
      <c r="H212" s="39"/>
      <c r="I212" s="235"/>
      <c r="J212" s="39"/>
      <c r="K212" s="39"/>
      <c r="L212" s="43"/>
      <c r="M212" s="236"/>
      <c r="N212" s="237"/>
      <c r="O212" s="91"/>
      <c r="P212" s="91"/>
      <c r="Q212" s="91"/>
      <c r="R212" s="91"/>
      <c r="S212" s="91"/>
      <c r="T212" s="92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163</v>
      </c>
      <c r="AU212" s="16" t="s">
        <v>84</v>
      </c>
    </row>
    <row r="213" s="13" customFormat="1">
      <c r="A213" s="13"/>
      <c r="B213" s="248"/>
      <c r="C213" s="249"/>
      <c r="D213" s="233" t="s">
        <v>164</v>
      </c>
      <c r="E213" s="250" t="s">
        <v>1</v>
      </c>
      <c r="F213" s="251" t="s">
        <v>971</v>
      </c>
      <c r="G213" s="249"/>
      <c r="H213" s="252">
        <v>1</v>
      </c>
      <c r="I213" s="253"/>
      <c r="J213" s="249"/>
      <c r="K213" s="249"/>
      <c r="L213" s="254"/>
      <c r="M213" s="255"/>
      <c r="N213" s="256"/>
      <c r="O213" s="256"/>
      <c r="P213" s="256"/>
      <c r="Q213" s="256"/>
      <c r="R213" s="256"/>
      <c r="S213" s="256"/>
      <c r="T213" s="25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8" t="s">
        <v>164</v>
      </c>
      <c r="AU213" s="258" t="s">
        <v>84</v>
      </c>
      <c r="AV213" s="13" t="s">
        <v>86</v>
      </c>
      <c r="AW213" s="13" t="s">
        <v>33</v>
      </c>
      <c r="AX213" s="13" t="s">
        <v>77</v>
      </c>
      <c r="AY213" s="258" t="s">
        <v>155</v>
      </c>
    </row>
    <row r="214" s="14" customFormat="1">
      <c r="A214" s="14"/>
      <c r="B214" s="259"/>
      <c r="C214" s="260"/>
      <c r="D214" s="233" t="s">
        <v>164</v>
      </c>
      <c r="E214" s="261" t="s">
        <v>1</v>
      </c>
      <c r="F214" s="262" t="s">
        <v>243</v>
      </c>
      <c r="G214" s="260"/>
      <c r="H214" s="263">
        <v>1</v>
      </c>
      <c r="I214" s="264"/>
      <c r="J214" s="260"/>
      <c r="K214" s="260"/>
      <c r="L214" s="265"/>
      <c r="M214" s="266"/>
      <c r="N214" s="267"/>
      <c r="O214" s="267"/>
      <c r="P214" s="267"/>
      <c r="Q214" s="267"/>
      <c r="R214" s="267"/>
      <c r="S214" s="267"/>
      <c r="T214" s="268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9" t="s">
        <v>164</v>
      </c>
      <c r="AU214" s="269" t="s">
        <v>84</v>
      </c>
      <c r="AV214" s="14" t="s">
        <v>161</v>
      </c>
      <c r="AW214" s="14" t="s">
        <v>33</v>
      </c>
      <c r="AX214" s="14" t="s">
        <v>84</v>
      </c>
      <c r="AY214" s="269" t="s">
        <v>155</v>
      </c>
    </row>
    <row r="215" s="11" customFormat="1" ht="25.92" customHeight="1">
      <c r="A215" s="11"/>
      <c r="B215" s="206"/>
      <c r="C215" s="207"/>
      <c r="D215" s="208" t="s">
        <v>76</v>
      </c>
      <c r="E215" s="209" t="s">
        <v>192</v>
      </c>
      <c r="F215" s="209" t="s">
        <v>230</v>
      </c>
      <c r="G215" s="207"/>
      <c r="H215" s="207"/>
      <c r="I215" s="210"/>
      <c r="J215" s="211">
        <f>BK215</f>
        <v>0</v>
      </c>
      <c r="K215" s="207"/>
      <c r="L215" s="212"/>
      <c r="M215" s="213"/>
      <c r="N215" s="214"/>
      <c r="O215" s="214"/>
      <c r="P215" s="215">
        <f>SUM(P216:P293)</f>
        <v>0</v>
      </c>
      <c r="Q215" s="214"/>
      <c r="R215" s="215">
        <f>SUM(R216:R293)</f>
        <v>0</v>
      </c>
      <c r="S215" s="214"/>
      <c r="T215" s="216">
        <f>SUM(T216:T293)</f>
        <v>0</v>
      </c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R215" s="217" t="s">
        <v>84</v>
      </c>
      <c r="AT215" s="218" t="s">
        <v>76</v>
      </c>
      <c r="AU215" s="218" t="s">
        <v>77</v>
      </c>
      <c r="AY215" s="217" t="s">
        <v>155</v>
      </c>
      <c r="BK215" s="219">
        <f>SUM(BK216:BK293)</f>
        <v>0</v>
      </c>
    </row>
    <row r="216" s="2" customFormat="1" ht="33" customHeight="1">
      <c r="A216" s="37"/>
      <c r="B216" s="38"/>
      <c r="C216" s="220" t="s">
        <v>285</v>
      </c>
      <c r="D216" s="220" t="s">
        <v>156</v>
      </c>
      <c r="E216" s="221" t="s">
        <v>972</v>
      </c>
      <c r="F216" s="222" t="s">
        <v>973</v>
      </c>
      <c r="G216" s="223" t="s">
        <v>215</v>
      </c>
      <c r="H216" s="224">
        <v>84.659999999999997</v>
      </c>
      <c r="I216" s="225"/>
      <c r="J216" s="226">
        <f>ROUND(I216*H216,2)</f>
        <v>0</v>
      </c>
      <c r="K216" s="222" t="s">
        <v>160</v>
      </c>
      <c r="L216" s="43"/>
      <c r="M216" s="227" t="s">
        <v>1</v>
      </c>
      <c r="N216" s="228" t="s">
        <v>44</v>
      </c>
      <c r="O216" s="91"/>
      <c r="P216" s="229">
        <f>O216*H216</f>
        <v>0</v>
      </c>
      <c r="Q216" s="229">
        <v>0</v>
      </c>
      <c r="R216" s="229">
        <f>Q216*H216</f>
        <v>0</v>
      </c>
      <c r="S216" s="229">
        <v>0</v>
      </c>
      <c r="T216" s="230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1" t="s">
        <v>161</v>
      </c>
      <c r="AT216" s="231" t="s">
        <v>156</v>
      </c>
      <c r="AU216" s="231" t="s">
        <v>84</v>
      </c>
      <c r="AY216" s="16" t="s">
        <v>155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6" t="s">
        <v>161</v>
      </c>
      <c r="BK216" s="232">
        <f>ROUND(I216*H216,2)</f>
        <v>0</v>
      </c>
      <c r="BL216" s="16" t="s">
        <v>161</v>
      </c>
      <c r="BM216" s="231" t="s">
        <v>974</v>
      </c>
    </row>
    <row r="217" s="2" customFormat="1">
      <c r="A217" s="37"/>
      <c r="B217" s="38"/>
      <c r="C217" s="39"/>
      <c r="D217" s="233" t="s">
        <v>163</v>
      </c>
      <c r="E217" s="39"/>
      <c r="F217" s="234" t="s">
        <v>973</v>
      </c>
      <c r="G217" s="39"/>
      <c r="H217" s="39"/>
      <c r="I217" s="235"/>
      <c r="J217" s="39"/>
      <c r="K217" s="39"/>
      <c r="L217" s="43"/>
      <c r="M217" s="236"/>
      <c r="N217" s="237"/>
      <c r="O217" s="91"/>
      <c r="P217" s="91"/>
      <c r="Q217" s="91"/>
      <c r="R217" s="91"/>
      <c r="S217" s="91"/>
      <c r="T217" s="92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163</v>
      </c>
      <c r="AU217" s="16" t="s">
        <v>84</v>
      </c>
    </row>
    <row r="218" s="12" customFormat="1">
      <c r="A218" s="12"/>
      <c r="B218" s="238"/>
      <c r="C218" s="239"/>
      <c r="D218" s="233" t="s">
        <v>164</v>
      </c>
      <c r="E218" s="240" t="s">
        <v>1</v>
      </c>
      <c r="F218" s="241" t="s">
        <v>975</v>
      </c>
      <c r="G218" s="239"/>
      <c r="H218" s="240" t="s">
        <v>1</v>
      </c>
      <c r="I218" s="242"/>
      <c r="J218" s="239"/>
      <c r="K218" s="239"/>
      <c r="L218" s="243"/>
      <c r="M218" s="244"/>
      <c r="N218" s="245"/>
      <c r="O218" s="245"/>
      <c r="P218" s="245"/>
      <c r="Q218" s="245"/>
      <c r="R218" s="245"/>
      <c r="S218" s="245"/>
      <c r="T218" s="246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T218" s="247" t="s">
        <v>164</v>
      </c>
      <c r="AU218" s="247" t="s">
        <v>84</v>
      </c>
      <c r="AV218" s="12" t="s">
        <v>84</v>
      </c>
      <c r="AW218" s="12" t="s">
        <v>33</v>
      </c>
      <c r="AX218" s="12" t="s">
        <v>77</v>
      </c>
      <c r="AY218" s="247" t="s">
        <v>155</v>
      </c>
    </row>
    <row r="219" s="12" customFormat="1">
      <c r="A219" s="12"/>
      <c r="B219" s="238"/>
      <c r="C219" s="239"/>
      <c r="D219" s="233" t="s">
        <v>164</v>
      </c>
      <c r="E219" s="240" t="s">
        <v>1</v>
      </c>
      <c r="F219" s="241" t="s">
        <v>976</v>
      </c>
      <c r="G219" s="239"/>
      <c r="H219" s="240" t="s">
        <v>1</v>
      </c>
      <c r="I219" s="242"/>
      <c r="J219" s="239"/>
      <c r="K219" s="239"/>
      <c r="L219" s="243"/>
      <c r="M219" s="244"/>
      <c r="N219" s="245"/>
      <c r="O219" s="245"/>
      <c r="P219" s="245"/>
      <c r="Q219" s="245"/>
      <c r="R219" s="245"/>
      <c r="S219" s="245"/>
      <c r="T219" s="246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T219" s="247" t="s">
        <v>164</v>
      </c>
      <c r="AU219" s="247" t="s">
        <v>84</v>
      </c>
      <c r="AV219" s="12" t="s">
        <v>84</v>
      </c>
      <c r="AW219" s="12" t="s">
        <v>33</v>
      </c>
      <c r="AX219" s="12" t="s">
        <v>77</v>
      </c>
      <c r="AY219" s="247" t="s">
        <v>155</v>
      </c>
    </row>
    <row r="220" s="13" customFormat="1">
      <c r="A220" s="13"/>
      <c r="B220" s="248"/>
      <c r="C220" s="249"/>
      <c r="D220" s="233" t="s">
        <v>164</v>
      </c>
      <c r="E220" s="250" t="s">
        <v>1</v>
      </c>
      <c r="F220" s="251" t="s">
        <v>977</v>
      </c>
      <c r="G220" s="249"/>
      <c r="H220" s="252">
        <v>84.659999999999997</v>
      </c>
      <c r="I220" s="253"/>
      <c r="J220" s="249"/>
      <c r="K220" s="249"/>
      <c r="L220" s="254"/>
      <c r="M220" s="255"/>
      <c r="N220" s="256"/>
      <c r="O220" s="256"/>
      <c r="P220" s="256"/>
      <c r="Q220" s="256"/>
      <c r="R220" s="256"/>
      <c r="S220" s="256"/>
      <c r="T220" s="25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8" t="s">
        <v>164</v>
      </c>
      <c r="AU220" s="258" t="s">
        <v>84</v>
      </c>
      <c r="AV220" s="13" t="s">
        <v>86</v>
      </c>
      <c r="AW220" s="13" t="s">
        <v>33</v>
      </c>
      <c r="AX220" s="13" t="s">
        <v>77</v>
      </c>
      <c r="AY220" s="258" t="s">
        <v>155</v>
      </c>
    </row>
    <row r="221" s="14" customFormat="1">
      <c r="A221" s="14"/>
      <c r="B221" s="259"/>
      <c r="C221" s="260"/>
      <c r="D221" s="233" t="s">
        <v>164</v>
      </c>
      <c r="E221" s="261" t="s">
        <v>1</v>
      </c>
      <c r="F221" s="262" t="s">
        <v>243</v>
      </c>
      <c r="G221" s="260"/>
      <c r="H221" s="263">
        <v>84.659999999999997</v>
      </c>
      <c r="I221" s="264"/>
      <c r="J221" s="260"/>
      <c r="K221" s="260"/>
      <c r="L221" s="265"/>
      <c r="M221" s="266"/>
      <c r="N221" s="267"/>
      <c r="O221" s="267"/>
      <c r="P221" s="267"/>
      <c r="Q221" s="267"/>
      <c r="R221" s="267"/>
      <c r="S221" s="267"/>
      <c r="T221" s="26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9" t="s">
        <v>164</v>
      </c>
      <c r="AU221" s="269" t="s">
        <v>84</v>
      </c>
      <c r="AV221" s="14" t="s">
        <v>161</v>
      </c>
      <c r="AW221" s="14" t="s">
        <v>33</v>
      </c>
      <c r="AX221" s="14" t="s">
        <v>84</v>
      </c>
      <c r="AY221" s="269" t="s">
        <v>155</v>
      </c>
    </row>
    <row r="222" s="2" customFormat="1" ht="24.15" customHeight="1">
      <c r="A222" s="37"/>
      <c r="B222" s="38"/>
      <c r="C222" s="220" t="s">
        <v>289</v>
      </c>
      <c r="D222" s="220" t="s">
        <v>156</v>
      </c>
      <c r="E222" s="221" t="s">
        <v>978</v>
      </c>
      <c r="F222" s="222" t="s">
        <v>979</v>
      </c>
      <c r="G222" s="223" t="s">
        <v>234</v>
      </c>
      <c r="H222" s="224">
        <v>4</v>
      </c>
      <c r="I222" s="225"/>
      <c r="J222" s="226">
        <f>ROUND(I222*H222,2)</f>
        <v>0</v>
      </c>
      <c r="K222" s="222" t="s">
        <v>160</v>
      </c>
      <c r="L222" s="43"/>
      <c r="M222" s="227" t="s">
        <v>1</v>
      </c>
      <c r="N222" s="228" t="s">
        <v>44</v>
      </c>
      <c r="O222" s="91"/>
      <c r="P222" s="229">
        <f>O222*H222</f>
        <v>0</v>
      </c>
      <c r="Q222" s="229">
        <v>0</v>
      </c>
      <c r="R222" s="229">
        <f>Q222*H222</f>
        <v>0</v>
      </c>
      <c r="S222" s="229">
        <v>0</v>
      </c>
      <c r="T222" s="230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1" t="s">
        <v>161</v>
      </c>
      <c r="AT222" s="231" t="s">
        <v>156</v>
      </c>
      <c r="AU222" s="231" t="s">
        <v>84</v>
      </c>
      <c r="AY222" s="16" t="s">
        <v>155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6" t="s">
        <v>161</v>
      </c>
      <c r="BK222" s="232">
        <f>ROUND(I222*H222,2)</f>
        <v>0</v>
      </c>
      <c r="BL222" s="16" t="s">
        <v>161</v>
      </c>
      <c r="BM222" s="231" t="s">
        <v>980</v>
      </c>
    </row>
    <row r="223" s="2" customFormat="1">
      <c r="A223" s="37"/>
      <c r="B223" s="38"/>
      <c r="C223" s="39"/>
      <c r="D223" s="233" t="s">
        <v>163</v>
      </c>
      <c r="E223" s="39"/>
      <c r="F223" s="234" t="s">
        <v>979</v>
      </c>
      <c r="G223" s="39"/>
      <c r="H223" s="39"/>
      <c r="I223" s="235"/>
      <c r="J223" s="39"/>
      <c r="K223" s="39"/>
      <c r="L223" s="43"/>
      <c r="M223" s="236"/>
      <c r="N223" s="237"/>
      <c r="O223" s="91"/>
      <c r="P223" s="91"/>
      <c r="Q223" s="91"/>
      <c r="R223" s="91"/>
      <c r="S223" s="91"/>
      <c r="T223" s="92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163</v>
      </c>
      <c r="AU223" s="16" t="s">
        <v>84</v>
      </c>
    </row>
    <row r="224" s="2" customFormat="1" ht="24.15" customHeight="1">
      <c r="A224" s="37"/>
      <c r="B224" s="38"/>
      <c r="C224" s="220" t="s">
        <v>293</v>
      </c>
      <c r="D224" s="220" t="s">
        <v>156</v>
      </c>
      <c r="E224" s="221" t="s">
        <v>981</v>
      </c>
      <c r="F224" s="222" t="s">
        <v>982</v>
      </c>
      <c r="G224" s="223" t="s">
        <v>234</v>
      </c>
      <c r="H224" s="224">
        <v>6</v>
      </c>
      <c r="I224" s="225"/>
      <c r="J224" s="226">
        <f>ROUND(I224*H224,2)</f>
        <v>0</v>
      </c>
      <c r="K224" s="222" t="s">
        <v>1</v>
      </c>
      <c r="L224" s="43"/>
      <c r="M224" s="227" t="s">
        <v>1</v>
      </c>
      <c r="N224" s="228" t="s">
        <v>44</v>
      </c>
      <c r="O224" s="91"/>
      <c r="P224" s="229">
        <f>O224*H224</f>
        <v>0</v>
      </c>
      <c r="Q224" s="229">
        <v>0</v>
      </c>
      <c r="R224" s="229">
        <f>Q224*H224</f>
        <v>0</v>
      </c>
      <c r="S224" s="229">
        <v>0</v>
      </c>
      <c r="T224" s="230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1" t="s">
        <v>161</v>
      </c>
      <c r="AT224" s="231" t="s">
        <v>156</v>
      </c>
      <c r="AU224" s="231" t="s">
        <v>84</v>
      </c>
      <c r="AY224" s="16" t="s">
        <v>155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6" t="s">
        <v>161</v>
      </c>
      <c r="BK224" s="232">
        <f>ROUND(I224*H224,2)</f>
        <v>0</v>
      </c>
      <c r="BL224" s="16" t="s">
        <v>161</v>
      </c>
      <c r="BM224" s="231" t="s">
        <v>983</v>
      </c>
    </row>
    <row r="225" s="2" customFormat="1">
      <c r="A225" s="37"/>
      <c r="B225" s="38"/>
      <c r="C225" s="39"/>
      <c r="D225" s="233" t="s">
        <v>163</v>
      </c>
      <c r="E225" s="39"/>
      <c r="F225" s="234" t="s">
        <v>982</v>
      </c>
      <c r="G225" s="39"/>
      <c r="H225" s="39"/>
      <c r="I225" s="235"/>
      <c r="J225" s="39"/>
      <c r="K225" s="39"/>
      <c r="L225" s="43"/>
      <c r="M225" s="236"/>
      <c r="N225" s="237"/>
      <c r="O225" s="91"/>
      <c r="P225" s="91"/>
      <c r="Q225" s="91"/>
      <c r="R225" s="91"/>
      <c r="S225" s="91"/>
      <c r="T225" s="92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163</v>
      </c>
      <c r="AU225" s="16" t="s">
        <v>84</v>
      </c>
    </row>
    <row r="226" s="2" customFormat="1" ht="21.75" customHeight="1">
      <c r="A226" s="37"/>
      <c r="B226" s="38"/>
      <c r="C226" s="220" t="s">
        <v>297</v>
      </c>
      <c r="D226" s="220" t="s">
        <v>156</v>
      </c>
      <c r="E226" s="221" t="s">
        <v>984</v>
      </c>
      <c r="F226" s="222" t="s">
        <v>985</v>
      </c>
      <c r="G226" s="223" t="s">
        <v>234</v>
      </c>
      <c r="H226" s="224">
        <v>6</v>
      </c>
      <c r="I226" s="225"/>
      <c r="J226" s="226">
        <f>ROUND(I226*H226,2)</f>
        <v>0</v>
      </c>
      <c r="K226" s="222" t="s">
        <v>160</v>
      </c>
      <c r="L226" s="43"/>
      <c r="M226" s="227" t="s">
        <v>1</v>
      </c>
      <c r="N226" s="228" t="s">
        <v>44</v>
      </c>
      <c r="O226" s="91"/>
      <c r="P226" s="229">
        <f>O226*H226</f>
        <v>0</v>
      </c>
      <c r="Q226" s="229">
        <v>0</v>
      </c>
      <c r="R226" s="229">
        <f>Q226*H226</f>
        <v>0</v>
      </c>
      <c r="S226" s="229">
        <v>0</v>
      </c>
      <c r="T226" s="230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1" t="s">
        <v>161</v>
      </c>
      <c r="AT226" s="231" t="s">
        <v>156</v>
      </c>
      <c r="AU226" s="231" t="s">
        <v>84</v>
      </c>
      <c r="AY226" s="16" t="s">
        <v>155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6" t="s">
        <v>161</v>
      </c>
      <c r="BK226" s="232">
        <f>ROUND(I226*H226,2)</f>
        <v>0</v>
      </c>
      <c r="BL226" s="16" t="s">
        <v>161</v>
      </c>
      <c r="BM226" s="231" t="s">
        <v>986</v>
      </c>
    </row>
    <row r="227" s="2" customFormat="1">
      <c r="A227" s="37"/>
      <c r="B227" s="38"/>
      <c r="C227" s="39"/>
      <c r="D227" s="233" t="s">
        <v>163</v>
      </c>
      <c r="E227" s="39"/>
      <c r="F227" s="234" t="s">
        <v>985</v>
      </c>
      <c r="G227" s="39"/>
      <c r="H227" s="39"/>
      <c r="I227" s="235"/>
      <c r="J227" s="39"/>
      <c r="K227" s="39"/>
      <c r="L227" s="43"/>
      <c r="M227" s="236"/>
      <c r="N227" s="237"/>
      <c r="O227" s="91"/>
      <c r="P227" s="91"/>
      <c r="Q227" s="91"/>
      <c r="R227" s="91"/>
      <c r="S227" s="91"/>
      <c r="T227" s="92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163</v>
      </c>
      <c r="AU227" s="16" t="s">
        <v>84</v>
      </c>
    </row>
    <row r="228" s="2" customFormat="1" ht="24.15" customHeight="1">
      <c r="A228" s="37"/>
      <c r="B228" s="38"/>
      <c r="C228" s="220" t="s">
        <v>301</v>
      </c>
      <c r="D228" s="220" t="s">
        <v>156</v>
      </c>
      <c r="E228" s="221" t="s">
        <v>987</v>
      </c>
      <c r="F228" s="222" t="s">
        <v>988</v>
      </c>
      <c r="G228" s="223" t="s">
        <v>215</v>
      </c>
      <c r="H228" s="224">
        <v>83</v>
      </c>
      <c r="I228" s="225"/>
      <c r="J228" s="226">
        <f>ROUND(I228*H228,2)</f>
        <v>0</v>
      </c>
      <c r="K228" s="222" t="s">
        <v>160</v>
      </c>
      <c r="L228" s="43"/>
      <c r="M228" s="227" t="s">
        <v>1</v>
      </c>
      <c r="N228" s="228" t="s">
        <v>44</v>
      </c>
      <c r="O228" s="91"/>
      <c r="P228" s="229">
        <f>O228*H228</f>
        <v>0</v>
      </c>
      <c r="Q228" s="229">
        <v>0</v>
      </c>
      <c r="R228" s="229">
        <f>Q228*H228</f>
        <v>0</v>
      </c>
      <c r="S228" s="229">
        <v>0</v>
      </c>
      <c r="T228" s="230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1" t="s">
        <v>161</v>
      </c>
      <c r="AT228" s="231" t="s">
        <v>156</v>
      </c>
      <c r="AU228" s="231" t="s">
        <v>84</v>
      </c>
      <c r="AY228" s="16" t="s">
        <v>155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6" t="s">
        <v>161</v>
      </c>
      <c r="BK228" s="232">
        <f>ROUND(I228*H228,2)</f>
        <v>0</v>
      </c>
      <c r="BL228" s="16" t="s">
        <v>161</v>
      </c>
      <c r="BM228" s="231" t="s">
        <v>989</v>
      </c>
    </row>
    <row r="229" s="2" customFormat="1">
      <c r="A229" s="37"/>
      <c r="B229" s="38"/>
      <c r="C229" s="39"/>
      <c r="D229" s="233" t="s">
        <v>163</v>
      </c>
      <c r="E229" s="39"/>
      <c r="F229" s="234" t="s">
        <v>988</v>
      </c>
      <c r="G229" s="39"/>
      <c r="H229" s="39"/>
      <c r="I229" s="235"/>
      <c r="J229" s="39"/>
      <c r="K229" s="39"/>
      <c r="L229" s="43"/>
      <c r="M229" s="236"/>
      <c r="N229" s="237"/>
      <c r="O229" s="91"/>
      <c r="P229" s="91"/>
      <c r="Q229" s="91"/>
      <c r="R229" s="91"/>
      <c r="S229" s="91"/>
      <c r="T229" s="92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163</v>
      </c>
      <c r="AU229" s="16" t="s">
        <v>84</v>
      </c>
    </row>
    <row r="230" s="2" customFormat="1" ht="16.5" customHeight="1">
      <c r="A230" s="37"/>
      <c r="B230" s="38"/>
      <c r="C230" s="220" t="s">
        <v>305</v>
      </c>
      <c r="D230" s="220" t="s">
        <v>156</v>
      </c>
      <c r="E230" s="221" t="s">
        <v>990</v>
      </c>
      <c r="F230" s="222" t="s">
        <v>991</v>
      </c>
      <c r="G230" s="223" t="s">
        <v>215</v>
      </c>
      <c r="H230" s="224">
        <v>83</v>
      </c>
      <c r="I230" s="225"/>
      <c r="J230" s="226">
        <f>ROUND(I230*H230,2)</f>
        <v>0</v>
      </c>
      <c r="K230" s="222" t="s">
        <v>160</v>
      </c>
      <c r="L230" s="43"/>
      <c r="M230" s="227" t="s">
        <v>1</v>
      </c>
      <c r="N230" s="228" t="s">
        <v>44</v>
      </c>
      <c r="O230" s="91"/>
      <c r="P230" s="229">
        <f>O230*H230</f>
        <v>0</v>
      </c>
      <c r="Q230" s="229">
        <v>0</v>
      </c>
      <c r="R230" s="229">
        <f>Q230*H230</f>
        <v>0</v>
      </c>
      <c r="S230" s="229">
        <v>0</v>
      </c>
      <c r="T230" s="230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1" t="s">
        <v>161</v>
      </c>
      <c r="AT230" s="231" t="s">
        <v>156</v>
      </c>
      <c r="AU230" s="231" t="s">
        <v>84</v>
      </c>
      <c r="AY230" s="16" t="s">
        <v>155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6" t="s">
        <v>161</v>
      </c>
      <c r="BK230" s="232">
        <f>ROUND(I230*H230,2)</f>
        <v>0</v>
      </c>
      <c r="BL230" s="16" t="s">
        <v>161</v>
      </c>
      <c r="BM230" s="231" t="s">
        <v>992</v>
      </c>
    </row>
    <row r="231" s="2" customFormat="1">
      <c r="A231" s="37"/>
      <c r="B231" s="38"/>
      <c r="C231" s="39"/>
      <c r="D231" s="233" t="s">
        <v>163</v>
      </c>
      <c r="E231" s="39"/>
      <c r="F231" s="234" t="s">
        <v>991</v>
      </c>
      <c r="G231" s="39"/>
      <c r="H231" s="39"/>
      <c r="I231" s="235"/>
      <c r="J231" s="39"/>
      <c r="K231" s="39"/>
      <c r="L231" s="43"/>
      <c r="M231" s="236"/>
      <c r="N231" s="237"/>
      <c r="O231" s="91"/>
      <c r="P231" s="91"/>
      <c r="Q231" s="91"/>
      <c r="R231" s="91"/>
      <c r="S231" s="91"/>
      <c r="T231" s="92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163</v>
      </c>
      <c r="AU231" s="16" t="s">
        <v>84</v>
      </c>
    </row>
    <row r="232" s="2" customFormat="1" ht="21.75" customHeight="1">
      <c r="A232" s="37"/>
      <c r="B232" s="38"/>
      <c r="C232" s="220" t="s">
        <v>309</v>
      </c>
      <c r="D232" s="220" t="s">
        <v>156</v>
      </c>
      <c r="E232" s="221" t="s">
        <v>993</v>
      </c>
      <c r="F232" s="222" t="s">
        <v>994</v>
      </c>
      <c r="G232" s="223" t="s">
        <v>801</v>
      </c>
      <c r="H232" s="224">
        <v>3</v>
      </c>
      <c r="I232" s="225"/>
      <c r="J232" s="226">
        <f>ROUND(I232*H232,2)</f>
        <v>0</v>
      </c>
      <c r="K232" s="222" t="s">
        <v>160</v>
      </c>
      <c r="L232" s="43"/>
      <c r="M232" s="227" t="s">
        <v>1</v>
      </c>
      <c r="N232" s="228" t="s">
        <v>44</v>
      </c>
      <c r="O232" s="91"/>
      <c r="P232" s="229">
        <f>O232*H232</f>
        <v>0</v>
      </c>
      <c r="Q232" s="229">
        <v>0</v>
      </c>
      <c r="R232" s="229">
        <f>Q232*H232</f>
        <v>0</v>
      </c>
      <c r="S232" s="229">
        <v>0</v>
      </c>
      <c r="T232" s="230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1" t="s">
        <v>161</v>
      </c>
      <c r="AT232" s="231" t="s">
        <v>156</v>
      </c>
      <c r="AU232" s="231" t="s">
        <v>84</v>
      </c>
      <c r="AY232" s="16" t="s">
        <v>155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6" t="s">
        <v>161</v>
      </c>
      <c r="BK232" s="232">
        <f>ROUND(I232*H232,2)</f>
        <v>0</v>
      </c>
      <c r="BL232" s="16" t="s">
        <v>161</v>
      </c>
      <c r="BM232" s="231" t="s">
        <v>995</v>
      </c>
    </row>
    <row r="233" s="2" customFormat="1">
      <c r="A233" s="37"/>
      <c r="B233" s="38"/>
      <c r="C233" s="39"/>
      <c r="D233" s="233" t="s">
        <v>163</v>
      </c>
      <c r="E233" s="39"/>
      <c r="F233" s="234" t="s">
        <v>994</v>
      </c>
      <c r="G233" s="39"/>
      <c r="H233" s="39"/>
      <c r="I233" s="235"/>
      <c r="J233" s="39"/>
      <c r="K233" s="39"/>
      <c r="L233" s="43"/>
      <c r="M233" s="236"/>
      <c r="N233" s="237"/>
      <c r="O233" s="91"/>
      <c r="P233" s="91"/>
      <c r="Q233" s="91"/>
      <c r="R233" s="91"/>
      <c r="S233" s="91"/>
      <c r="T233" s="92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163</v>
      </c>
      <c r="AU233" s="16" t="s">
        <v>84</v>
      </c>
    </row>
    <row r="234" s="2" customFormat="1" ht="21.75" customHeight="1">
      <c r="A234" s="37"/>
      <c r="B234" s="38"/>
      <c r="C234" s="220" t="s">
        <v>313</v>
      </c>
      <c r="D234" s="220" t="s">
        <v>156</v>
      </c>
      <c r="E234" s="221" t="s">
        <v>803</v>
      </c>
      <c r="F234" s="222" t="s">
        <v>804</v>
      </c>
      <c r="G234" s="223" t="s">
        <v>805</v>
      </c>
      <c r="H234" s="224">
        <v>6</v>
      </c>
      <c r="I234" s="225"/>
      <c r="J234" s="226">
        <f>ROUND(I234*H234,2)</f>
        <v>0</v>
      </c>
      <c r="K234" s="222" t="s">
        <v>160</v>
      </c>
      <c r="L234" s="43"/>
      <c r="M234" s="227" t="s">
        <v>1</v>
      </c>
      <c r="N234" s="228" t="s">
        <v>44</v>
      </c>
      <c r="O234" s="91"/>
      <c r="P234" s="229">
        <f>O234*H234</f>
        <v>0</v>
      </c>
      <c r="Q234" s="229">
        <v>0</v>
      </c>
      <c r="R234" s="229">
        <f>Q234*H234</f>
        <v>0</v>
      </c>
      <c r="S234" s="229">
        <v>0</v>
      </c>
      <c r="T234" s="230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1" t="s">
        <v>161</v>
      </c>
      <c r="AT234" s="231" t="s">
        <v>156</v>
      </c>
      <c r="AU234" s="231" t="s">
        <v>84</v>
      </c>
      <c r="AY234" s="16" t="s">
        <v>155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6" t="s">
        <v>161</v>
      </c>
      <c r="BK234" s="232">
        <f>ROUND(I234*H234,2)</f>
        <v>0</v>
      </c>
      <c r="BL234" s="16" t="s">
        <v>161</v>
      </c>
      <c r="BM234" s="231" t="s">
        <v>996</v>
      </c>
    </row>
    <row r="235" s="2" customFormat="1">
      <c r="A235" s="37"/>
      <c r="B235" s="38"/>
      <c r="C235" s="39"/>
      <c r="D235" s="233" t="s">
        <v>163</v>
      </c>
      <c r="E235" s="39"/>
      <c r="F235" s="234" t="s">
        <v>804</v>
      </c>
      <c r="G235" s="39"/>
      <c r="H235" s="39"/>
      <c r="I235" s="235"/>
      <c r="J235" s="39"/>
      <c r="K235" s="39"/>
      <c r="L235" s="43"/>
      <c r="M235" s="236"/>
      <c r="N235" s="237"/>
      <c r="O235" s="91"/>
      <c r="P235" s="91"/>
      <c r="Q235" s="91"/>
      <c r="R235" s="91"/>
      <c r="S235" s="91"/>
      <c r="T235" s="92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163</v>
      </c>
      <c r="AU235" s="16" t="s">
        <v>84</v>
      </c>
    </row>
    <row r="236" s="2" customFormat="1" ht="16.5" customHeight="1">
      <c r="A236" s="37"/>
      <c r="B236" s="38"/>
      <c r="C236" s="220" t="s">
        <v>317</v>
      </c>
      <c r="D236" s="220" t="s">
        <v>156</v>
      </c>
      <c r="E236" s="221" t="s">
        <v>997</v>
      </c>
      <c r="F236" s="222" t="s">
        <v>998</v>
      </c>
      <c r="G236" s="223" t="s">
        <v>215</v>
      </c>
      <c r="H236" s="224">
        <v>29</v>
      </c>
      <c r="I236" s="225"/>
      <c r="J236" s="226">
        <f>ROUND(I236*H236,2)</f>
        <v>0</v>
      </c>
      <c r="K236" s="222" t="s">
        <v>160</v>
      </c>
      <c r="L236" s="43"/>
      <c r="M236" s="227" t="s">
        <v>1</v>
      </c>
      <c r="N236" s="228" t="s">
        <v>44</v>
      </c>
      <c r="O236" s="91"/>
      <c r="P236" s="229">
        <f>O236*H236</f>
        <v>0</v>
      </c>
      <c r="Q236" s="229">
        <v>0</v>
      </c>
      <c r="R236" s="229">
        <f>Q236*H236</f>
        <v>0</v>
      </c>
      <c r="S236" s="229">
        <v>0</v>
      </c>
      <c r="T236" s="230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1" t="s">
        <v>161</v>
      </c>
      <c r="AT236" s="231" t="s">
        <v>156</v>
      </c>
      <c r="AU236" s="231" t="s">
        <v>84</v>
      </c>
      <c r="AY236" s="16" t="s">
        <v>155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6" t="s">
        <v>161</v>
      </c>
      <c r="BK236" s="232">
        <f>ROUND(I236*H236,2)</f>
        <v>0</v>
      </c>
      <c r="BL236" s="16" t="s">
        <v>161</v>
      </c>
      <c r="BM236" s="231" t="s">
        <v>999</v>
      </c>
    </row>
    <row r="237" s="2" customFormat="1">
      <c r="A237" s="37"/>
      <c r="B237" s="38"/>
      <c r="C237" s="39"/>
      <c r="D237" s="233" t="s">
        <v>163</v>
      </c>
      <c r="E237" s="39"/>
      <c r="F237" s="234" t="s">
        <v>998</v>
      </c>
      <c r="G237" s="39"/>
      <c r="H237" s="39"/>
      <c r="I237" s="235"/>
      <c r="J237" s="39"/>
      <c r="K237" s="39"/>
      <c r="L237" s="43"/>
      <c r="M237" s="236"/>
      <c r="N237" s="237"/>
      <c r="O237" s="91"/>
      <c r="P237" s="91"/>
      <c r="Q237" s="91"/>
      <c r="R237" s="91"/>
      <c r="S237" s="91"/>
      <c r="T237" s="92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163</v>
      </c>
      <c r="AU237" s="16" t="s">
        <v>84</v>
      </c>
    </row>
    <row r="238" s="13" customFormat="1">
      <c r="A238" s="13"/>
      <c r="B238" s="248"/>
      <c r="C238" s="249"/>
      <c r="D238" s="233" t="s">
        <v>164</v>
      </c>
      <c r="E238" s="250" t="s">
        <v>1</v>
      </c>
      <c r="F238" s="251" t="s">
        <v>1000</v>
      </c>
      <c r="G238" s="249"/>
      <c r="H238" s="252">
        <v>29</v>
      </c>
      <c r="I238" s="253"/>
      <c r="J238" s="249"/>
      <c r="K238" s="249"/>
      <c r="L238" s="254"/>
      <c r="M238" s="255"/>
      <c r="N238" s="256"/>
      <c r="O238" s="256"/>
      <c r="P238" s="256"/>
      <c r="Q238" s="256"/>
      <c r="R238" s="256"/>
      <c r="S238" s="256"/>
      <c r="T238" s="25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8" t="s">
        <v>164</v>
      </c>
      <c r="AU238" s="258" t="s">
        <v>84</v>
      </c>
      <c r="AV238" s="13" t="s">
        <v>86</v>
      </c>
      <c r="AW238" s="13" t="s">
        <v>33</v>
      </c>
      <c r="AX238" s="13" t="s">
        <v>77</v>
      </c>
      <c r="AY238" s="258" t="s">
        <v>155</v>
      </c>
    </row>
    <row r="239" s="14" customFormat="1">
      <c r="A239" s="14"/>
      <c r="B239" s="259"/>
      <c r="C239" s="260"/>
      <c r="D239" s="233" t="s">
        <v>164</v>
      </c>
      <c r="E239" s="261" t="s">
        <v>1</v>
      </c>
      <c r="F239" s="262" t="s">
        <v>243</v>
      </c>
      <c r="G239" s="260"/>
      <c r="H239" s="263">
        <v>29</v>
      </c>
      <c r="I239" s="264"/>
      <c r="J239" s="260"/>
      <c r="K239" s="260"/>
      <c r="L239" s="265"/>
      <c r="M239" s="266"/>
      <c r="N239" s="267"/>
      <c r="O239" s="267"/>
      <c r="P239" s="267"/>
      <c r="Q239" s="267"/>
      <c r="R239" s="267"/>
      <c r="S239" s="267"/>
      <c r="T239" s="268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9" t="s">
        <v>164</v>
      </c>
      <c r="AU239" s="269" t="s">
        <v>84</v>
      </c>
      <c r="AV239" s="14" t="s">
        <v>161</v>
      </c>
      <c r="AW239" s="14" t="s">
        <v>33</v>
      </c>
      <c r="AX239" s="14" t="s">
        <v>84</v>
      </c>
      <c r="AY239" s="269" t="s">
        <v>155</v>
      </c>
    </row>
    <row r="240" s="2" customFormat="1" ht="24.15" customHeight="1">
      <c r="A240" s="37"/>
      <c r="B240" s="38"/>
      <c r="C240" s="220" t="s">
        <v>321</v>
      </c>
      <c r="D240" s="220" t="s">
        <v>156</v>
      </c>
      <c r="E240" s="221" t="s">
        <v>1001</v>
      </c>
      <c r="F240" s="222" t="s">
        <v>1002</v>
      </c>
      <c r="G240" s="223" t="s">
        <v>234</v>
      </c>
      <c r="H240" s="224">
        <v>1</v>
      </c>
      <c r="I240" s="225"/>
      <c r="J240" s="226">
        <f>ROUND(I240*H240,2)</f>
        <v>0</v>
      </c>
      <c r="K240" s="222" t="s">
        <v>1</v>
      </c>
      <c r="L240" s="43"/>
      <c r="M240" s="227" t="s">
        <v>1</v>
      </c>
      <c r="N240" s="228" t="s">
        <v>44</v>
      </c>
      <c r="O240" s="91"/>
      <c r="P240" s="229">
        <f>O240*H240</f>
        <v>0</v>
      </c>
      <c r="Q240" s="229">
        <v>0</v>
      </c>
      <c r="R240" s="229">
        <f>Q240*H240</f>
        <v>0</v>
      </c>
      <c r="S240" s="229">
        <v>0</v>
      </c>
      <c r="T240" s="230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31" t="s">
        <v>161</v>
      </c>
      <c r="AT240" s="231" t="s">
        <v>156</v>
      </c>
      <c r="AU240" s="231" t="s">
        <v>84</v>
      </c>
      <c r="AY240" s="16" t="s">
        <v>155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16" t="s">
        <v>161</v>
      </c>
      <c r="BK240" s="232">
        <f>ROUND(I240*H240,2)</f>
        <v>0</v>
      </c>
      <c r="BL240" s="16" t="s">
        <v>161</v>
      </c>
      <c r="BM240" s="231" t="s">
        <v>1003</v>
      </c>
    </row>
    <row r="241" s="2" customFormat="1">
      <c r="A241" s="37"/>
      <c r="B241" s="38"/>
      <c r="C241" s="39"/>
      <c r="D241" s="233" t="s">
        <v>163</v>
      </c>
      <c r="E241" s="39"/>
      <c r="F241" s="234" t="s">
        <v>1002</v>
      </c>
      <c r="G241" s="39"/>
      <c r="H241" s="39"/>
      <c r="I241" s="235"/>
      <c r="J241" s="39"/>
      <c r="K241" s="39"/>
      <c r="L241" s="43"/>
      <c r="M241" s="236"/>
      <c r="N241" s="237"/>
      <c r="O241" s="91"/>
      <c r="P241" s="91"/>
      <c r="Q241" s="91"/>
      <c r="R241" s="91"/>
      <c r="S241" s="91"/>
      <c r="T241" s="92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163</v>
      </c>
      <c r="AU241" s="16" t="s">
        <v>84</v>
      </c>
    </row>
    <row r="242" s="2" customFormat="1" ht="24.15" customHeight="1">
      <c r="A242" s="37"/>
      <c r="B242" s="38"/>
      <c r="C242" s="220" t="s">
        <v>325</v>
      </c>
      <c r="D242" s="220" t="s">
        <v>156</v>
      </c>
      <c r="E242" s="221" t="s">
        <v>1004</v>
      </c>
      <c r="F242" s="222" t="s">
        <v>1005</v>
      </c>
      <c r="G242" s="223" t="s">
        <v>215</v>
      </c>
      <c r="H242" s="224">
        <v>29</v>
      </c>
      <c r="I242" s="225"/>
      <c r="J242" s="226">
        <f>ROUND(I242*H242,2)</f>
        <v>0</v>
      </c>
      <c r="K242" s="222" t="s">
        <v>1</v>
      </c>
      <c r="L242" s="43"/>
      <c r="M242" s="227" t="s">
        <v>1</v>
      </c>
      <c r="N242" s="228" t="s">
        <v>44</v>
      </c>
      <c r="O242" s="91"/>
      <c r="P242" s="229">
        <f>O242*H242</f>
        <v>0</v>
      </c>
      <c r="Q242" s="229">
        <v>0</v>
      </c>
      <c r="R242" s="229">
        <f>Q242*H242</f>
        <v>0</v>
      </c>
      <c r="S242" s="229">
        <v>0</v>
      </c>
      <c r="T242" s="230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1" t="s">
        <v>161</v>
      </c>
      <c r="AT242" s="231" t="s">
        <v>156</v>
      </c>
      <c r="AU242" s="231" t="s">
        <v>84</v>
      </c>
      <c r="AY242" s="16" t="s">
        <v>155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6" t="s">
        <v>161</v>
      </c>
      <c r="BK242" s="232">
        <f>ROUND(I242*H242,2)</f>
        <v>0</v>
      </c>
      <c r="BL242" s="16" t="s">
        <v>161</v>
      </c>
      <c r="BM242" s="231" t="s">
        <v>1006</v>
      </c>
    </row>
    <row r="243" s="2" customFormat="1">
      <c r="A243" s="37"/>
      <c r="B243" s="38"/>
      <c r="C243" s="39"/>
      <c r="D243" s="233" t="s">
        <v>163</v>
      </c>
      <c r="E243" s="39"/>
      <c r="F243" s="234" t="s">
        <v>1005</v>
      </c>
      <c r="G243" s="39"/>
      <c r="H243" s="39"/>
      <c r="I243" s="235"/>
      <c r="J243" s="39"/>
      <c r="K243" s="39"/>
      <c r="L243" s="43"/>
      <c r="M243" s="236"/>
      <c r="N243" s="237"/>
      <c r="O243" s="91"/>
      <c r="P243" s="91"/>
      <c r="Q243" s="91"/>
      <c r="R243" s="91"/>
      <c r="S243" s="91"/>
      <c r="T243" s="92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163</v>
      </c>
      <c r="AU243" s="16" t="s">
        <v>84</v>
      </c>
    </row>
    <row r="244" s="2" customFormat="1" ht="16.5" customHeight="1">
      <c r="A244" s="37"/>
      <c r="B244" s="38"/>
      <c r="C244" s="220" t="s">
        <v>329</v>
      </c>
      <c r="D244" s="220" t="s">
        <v>156</v>
      </c>
      <c r="E244" s="221" t="s">
        <v>807</v>
      </c>
      <c r="F244" s="222" t="s">
        <v>808</v>
      </c>
      <c r="G244" s="223" t="s">
        <v>215</v>
      </c>
      <c r="H244" s="224">
        <v>112</v>
      </c>
      <c r="I244" s="225"/>
      <c r="J244" s="226">
        <f>ROUND(I244*H244,2)</f>
        <v>0</v>
      </c>
      <c r="K244" s="222" t="s">
        <v>160</v>
      </c>
      <c r="L244" s="43"/>
      <c r="M244" s="227" t="s">
        <v>1</v>
      </c>
      <c r="N244" s="228" t="s">
        <v>44</v>
      </c>
      <c r="O244" s="91"/>
      <c r="P244" s="229">
        <f>O244*H244</f>
        <v>0</v>
      </c>
      <c r="Q244" s="229">
        <v>0</v>
      </c>
      <c r="R244" s="229">
        <f>Q244*H244</f>
        <v>0</v>
      </c>
      <c r="S244" s="229">
        <v>0</v>
      </c>
      <c r="T244" s="230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1" t="s">
        <v>161</v>
      </c>
      <c r="AT244" s="231" t="s">
        <v>156</v>
      </c>
      <c r="AU244" s="231" t="s">
        <v>84</v>
      </c>
      <c r="AY244" s="16" t="s">
        <v>155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6" t="s">
        <v>161</v>
      </c>
      <c r="BK244" s="232">
        <f>ROUND(I244*H244,2)</f>
        <v>0</v>
      </c>
      <c r="BL244" s="16" t="s">
        <v>161</v>
      </c>
      <c r="BM244" s="231" t="s">
        <v>1007</v>
      </c>
    </row>
    <row r="245" s="2" customFormat="1">
      <c r="A245" s="37"/>
      <c r="B245" s="38"/>
      <c r="C245" s="39"/>
      <c r="D245" s="233" t="s">
        <v>163</v>
      </c>
      <c r="E245" s="39"/>
      <c r="F245" s="234" t="s">
        <v>808</v>
      </c>
      <c r="G245" s="39"/>
      <c r="H245" s="39"/>
      <c r="I245" s="235"/>
      <c r="J245" s="39"/>
      <c r="K245" s="39"/>
      <c r="L245" s="43"/>
      <c r="M245" s="236"/>
      <c r="N245" s="237"/>
      <c r="O245" s="91"/>
      <c r="P245" s="91"/>
      <c r="Q245" s="91"/>
      <c r="R245" s="91"/>
      <c r="S245" s="91"/>
      <c r="T245" s="92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163</v>
      </c>
      <c r="AU245" s="16" t="s">
        <v>84</v>
      </c>
    </row>
    <row r="246" s="13" customFormat="1">
      <c r="A246" s="13"/>
      <c r="B246" s="248"/>
      <c r="C246" s="249"/>
      <c r="D246" s="233" t="s">
        <v>164</v>
      </c>
      <c r="E246" s="250" t="s">
        <v>1</v>
      </c>
      <c r="F246" s="251" t="s">
        <v>1008</v>
      </c>
      <c r="G246" s="249"/>
      <c r="H246" s="252">
        <v>112</v>
      </c>
      <c r="I246" s="253"/>
      <c r="J246" s="249"/>
      <c r="K246" s="249"/>
      <c r="L246" s="254"/>
      <c r="M246" s="255"/>
      <c r="N246" s="256"/>
      <c r="O246" s="256"/>
      <c r="P246" s="256"/>
      <c r="Q246" s="256"/>
      <c r="R246" s="256"/>
      <c r="S246" s="256"/>
      <c r="T246" s="257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8" t="s">
        <v>164</v>
      </c>
      <c r="AU246" s="258" t="s">
        <v>84</v>
      </c>
      <c r="AV246" s="13" t="s">
        <v>86</v>
      </c>
      <c r="AW246" s="13" t="s">
        <v>33</v>
      </c>
      <c r="AX246" s="13" t="s">
        <v>77</v>
      </c>
      <c r="AY246" s="258" t="s">
        <v>155</v>
      </c>
    </row>
    <row r="247" s="14" customFormat="1">
      <c r="A247" s="14"/>
      <c r="B247" s="259"/>
      <c r="C247" s="260"/>
      <c r="D247" s="233" t="s">
        <v>164</v>
      </c>
      <c r="E247" s="261" t="s">
        <v>1</v>
      </c>
      <c r="F247" s="262" t="s">
        <v>243</v>
      </c>
      <c r="G247" s="260"/>
      <c r="H247" s="263">
        <v>112</v>
      </c>
      <c r="I247" s="264"/>
      <c r="J247" s="260"/>
      <c r="K247" s="260"/>
      <c r="L247" s="265"/>
      <c r="M247" s="266"/>
      <c r="N247" s="267"/>
      <c r="O247" s="267"/>
      <c r="P247" s="267"/>
      <c r="Q247" s="267"/>
      <c r="R247" s="267"/>
      <c r="S247" s="267"/>
      <c r="T247" s="268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9" t="s">
        <v>164</v>
      </c>
      <c r="AU247" s="269" t="s">
        <v>84</v>
      </c>
      <c r="AV247" s="14" t="s">
        <v>161</v>
      </c>
      <c r="AW247" s="14" t="s">
        <v>33</v>
      </c>
      <c r="AX247" s="14" t="s">
        <v>84</v>
      </c>
      <c r="AY247" s="269" t="s">
        <v>155</v>
      </c>
    </row>
    <row r="248" s="2" customFormat="1" ht="24.15" customHeight="1">
      <c r="A248" s="37"/>
      <c r="B248" s="38"/>
      <c r="C248" s="220" t="s">
        <v>333</v>
      </c>
      <c r="D248" s="220" t="s">
        <v>156</v>
      </c>
      <c r="E248" s="221" t="s">
        <v>1009</v>
      </c>
      <c r="F248" s="222" t="s">
        <v>1010</v>
      </c>
      <c r="G248" s="223" t="s">
        <v>234</v>
      </c>
      <c r="H248" s="224">
        <v>4</v>
      </c>
      <c r="I248" s="225"/>
      <c r="J248" s="226">
        <f>ROUND(I248*H248,2)</f>
        <v>0</v>
      </c>
      <c r="K248" s="222" t="s">
        <v>160</v>
      </c>
      <c r="L248" s="43"/>
      <c r="M248" s="227" t="s">
        <v>1</v>
      </c>
      <c r="N248" s="228" t="s">
        <v>44</v>
      </c>
      <c r="O248" s="91"/>
      <c r="P248" s="229">
        <f>O248*H248</f>
        <v>0</v>
      </c>
      <c r="Q248" s="229">
        <v>0</v>
      </c>
      <c r="R248" s="229">
        <f>Q248*H248</f>
        <v>0</v>
      </c>
      <c r="S248" s="229">
        <v>0</v>
      </c>
      <c r="T248" s="230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1" t="s">
        <v>161</v>
      </c>
      <c r="AT248" s="231" t="s">
        <v>156</v>
      </c>
      <c r="AU248" s="231" t="s">
        <v>84</v>
      </c>
      <c r="AY248" s="16" t="s">
        <v>155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6" t="s">
        <v>161</v>
      </c>
      <c r="BK248" s="232">
        <f>ROUND(I248*H248,2)</f>
        <v>0</v>
      </c>
      <c r="BL248" s="16" t="s">
        <v>161</v>
      </c>
      <c r="BM248" s="231" t="s">
        <v>1011</v>
      </c>
    </row>
    <row r="249" s="2" customFormat="1">
      <c r="A249" s="37"/>
      <c r="B249" s="38"/>
      <c r="C249" s="39"/>
      <c r="D249" s="233" t="s">
        <v>163</v>
      </c>
      <c r="E249" s="39"/>
      <c r="F249" s="234" t="s">
        <v>1010</v>
      </c>
      <c r="G249" s="39"/>
      <c r="H249" s="39"/>
      <c r="I249" s="235"/>
      <c r="J249" s="39"/>
      <c r="K249" s="39"/>
      <c r="L249" s="43"/>
      <c r="M249" s="236"/>
      <c r="N249" s="237"/>
      <c r="O249" s="91"/>
      <c r="P249" s="91"/>
      <c r="Q249" s="91"/>
      <c r="R249" s="91"/>
      <c r="S249" s="91"/>
      <c r="T249" s="92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163</v>
      </c>
      <c r="AU249" s="16" t="s">
        <v>84</v>
      </c>
    </row>
    <row r="250" s="2" customFormat="1" ht="16.5" customHeight="1">
      <c r="A250" s="37"/>
      <c r="B250" s="38"/>
      <c r="C250" s="220" t="s">
        <v>337</v>
      </c>
      <c r="D250" s="220" t="s">
        <v>156</v>
      </c>
      <c r="E250" s="221" t="s">
        <v>813</v>
      </c>
      <c r="F250" s="222" t="s">
        <v>814</v>
      </c>
      <c r="G250" s="223" t="s">
        <v>234</v>
      </c>
      <c r="H250" s="224">
        <v>10</v>
      </c>
      <c r="I250" s="225"/>
      <c r="J250" s="226">
        <f>ROUND(I250*H250,2)</f>
        <v>0</v>
      </c>
      <c r="K250" s="222" t="s">
        <v>160</v>
      </c>
      <c r="L250" s="43"/>
      <c r="M250" s="227" t="s">
        <v>1</v>
      </c>
      <c r="N250" s="228" t="s">
        <v>44</v>
      </c>
      <c r="O250" s="91"/>
      <c r="P250" s="229">
        <f>O250*H250</f>
        <v>0</v>
      </c>
      <c r="Q250" s="229">
        <v>0</v>
      </c>
      <c r="R250" s="229">
        <f>Q250*H250</f>
        <v>0</v>
      </c>
      <c r="S250" s="229">
        <v>0</v>
      </c>
      <c r="T250" s="230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1" t="s">
        <v>161</v>
      </c>
      <c r="AT250" s="231" t="s">
        <v>156</v>
      </c>
      <c r="AU250" s="231" t="s">
        <v>84</v>
      </c>
      <c r="AY250" s="16" t="s">
        <v>155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6" t="s">
        <v>161</v>
      </c>
      <c r="BK250" s="232">
        <f>ROUND(I250*H250,2)</f>
        <v>0</v>
      </c>
      <c r="BL250" s="16" t="s">
        <v>161</v>
      </c>
      <c r="BM250" s="231" t="s">
        <v>1012</v>
      </c>
    </row>
    <row r="251" s="2" customFormat="1">
      <c r="A251" s="37"/>
      <c r="B251" s="38"/>
      <c r="C251" s="39"/>
      <c r="D251" s="233" t="s">
        <v>163</v>
      </c>
      <c r="E251" s="39"/>
      <c r="F251" s="234" t="s">
        <v>814</v>
      </c>
      <c r="G251" s="39"/>
      <c r="H251" s="39"/>
      <c r="I251" s="235"/>
      <c r="J251" s="39"/>
      <c r="K251" s="39"/>
      <c r="L251" s="43"/>
      <c r="M251" s="236"/>
      <c r="N251" s="237"/>
      <c r="O251" s="91"/>
      <c r="P251" s="91"/>
      <c r="Q251" s="91"/>
      <c r="R251" s="91"/>
      <c r="S251" s="91"/>
      <c r="T251" s="92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163</v>
      </c>
      <c r="AU251" s="16" t="s">
        <v>84</v>
      </c>
    </row>
    <row r="252" s="13" customFormat="1">
      <c r="A252" s="13"/>
      <c r="B252" s="248"/>
      <c r="C252" s="249"/>
      <c r="D252" s="233" t="s">
        <v>164</v>
      </c>
      <c r="E252" s="250" t="s">
        <v>1</v>
      </c>
      <c r="F252" s="251" t="s">
        <v>1013</v>
      </c>
      <c r="G252" s="249"/>
      <c r="H252" s="252">
        <v>10</v>
      </c>
      <c r="I252" s="253"/>
      <c r="J252" s="249"/>
      <c r="K252" s="249"/>
      <c r="L252" s="254"/>
      <c r="M252" s="255"/>
      <c r="N252" s="256"/>
      <c r="O252" s="256"/>
      <c r="P252" s="256"/>
      <c r="Q252" s="256"/>
      <c r="R252" s="256"/>
      <c r="S252" s="256"/>
      <c r="T252" s="257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8" t="s">
        <v>164</v>
      </c>
      <c r="AU252" s="258" t="s">
        <v>84</v>
      </c>
      <c r="AV252" s="13" t="s">
        <v>86</v>
      </c>
      <c r="AW252" s="13" t="s">
        <v>33</v>
      </c>
      <c r="AX252" s="13" t="s">
        <v>77</v>
      </c>
      <c r="AY252" s="258" t="s">
        <v>155</v>
      </c>
    </row>
    <row r="253" s="14" customFormat="1">
      <c r="A253" s="14"/>
      <c r="B253" s="259"/>
      <c r="C253" s="260"/>
      <c r="D253" s="233" t="s">
        <v>164</v>
      </c>
      <c r="E253" s="261" t="s">
        <v>1</v>
      </c>
      <c r="F253" s="262" t="s">
        <v>243</v>
      </c>
      <c r="G253" s="260"/>
      <c r="H253" s="263">
        <v>10</v>
      </c>
      <c r="I253" s="264"/>
      <c r="J253" s="260"/>
      <c r="K253" s="260"/>
      <c r="L253" s="265"/>
      <c r="M253" s="266"/>
      <c r="N253" s="267"/>
      <c r="O253" s="267"/>
      <c r="P253" s="267"/>
      <c r="Q253" s="267"/>
      <c r="R253" s="267"/>
      <c r="S253" s="267"/>
      <c r="T253" s="268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9" t="s">
        <v>164</v>
      </c>
      <c r="AU253" s="269" t="s">
        <v>84</v>
      </c>
      <c r="AV253" s="14" t="s">
        <v>161</v>
      </c>
      <c r="AW253" s="14" t="s">
        <v>33</v>
      </c>
      <c r="AX253" s="14" t="s">
        <v>84</v>
      </c>
      <c r="AY253" s="269" t="s">
        <v>155</v>
      </c>
    </row>
    <row r="254" s="2" customFormat="1" ht="16.5" customHeight="1">
      <c r="A254" s="37"/>
      <c r="B254" s="38"/>
      <c r="C254" s="220" t="s">
        <v>341</v>
      </c>
      <c r="D254" s="220" t="s">
        <v>156</v>
      </c>
      <c r="E254" s="221" t="s">
        <v>817</v>
      </c>
      <c r="F254" s="222" t="s">
        <v>818</v>
      </c>
      <c r="G254" s="223" t="s">
        <v>234</v>
      </c>
      <c r="H254" s="224">
        <v>7</v>
      </c>
      <c r="I254" s="225"/>
      <c r="J254" s="226">
        <f>ROUND(I254*H254,2)</f>
        <v>0</v>
      </c>
      <c r="K254" s="222" t="s">
        <v>160</v>
      </c>
      <c r="L254" s="43"/>
      <c r="M254" s="227" t="s">
        <v>1</v>
      </c>
      <c r="N254" s="228" t="s">
        <v>44</v>
      </c>
      <c r="O254" s="91"/>
      <c r="P254" s="229">
        <f>O254*H254</f>
        <v>0</v>
      </c>
      <c r="Q254" s="229">
        <v>0</v>
      </c>
      <c r="R254" s="229">
        <f>Q254*H254</f>
        <v>0</v>
      </c>
      <c r="S254" s="229">
        <v>0</v>
      </c>
      <c r="T254" s="230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1" t="s">
        <v>161</v>
      </c>
      <c r="AT254" s="231" t="s">
        <v>156</v>
      </c>
      <c r="AU254" s="231" t="s">
        <v>84</v>
      </c>
      <c r="AY254" s="16" t="s">
        <v>155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6" t="s">
        <v>161</v>
      </c>
      <c r="BK254" s="232">
        <f>ROUND(I254*H254,2)</f>
        <v>0</v>
      </c>
      <c r="BL254" s="16" t="s">
        <v>161</v>
      </c>
      <c r="BM254" s="231" t="s">
        <v>1014</v>
      </c>
    </row>
    <row r="255" s="2" customFormat="1">
      <c r="A255" s="37"/>
      <c r="B255" s="38"/>
      <c r="C255" s="39"/>
      <c r="D255" s="233" t="s">
        <v>163</v>
      </c>
      <c r="E255" s="39"/>
      <c r="F255" s="234" t="s">
        <v>818</v>
      </c>
      <c r="G255" s="39"/>
      <c r="H255" s="39"/>
      <c r="I255" s="235"/>
      <c r="J255" s="39"/>
      <c r="K255" s="39"/>
      <c r="L255" s="43"/>
      <c r="M255" s="236"/>
      <c r="N255" s="237"/>
      <c r="O255" s="91"/>
      <c r="P255" s="91"/>
      <c r="Q255" s="91"/>
      <c r="R255" s="91"/>
      <c r="S255" s="91"/>
      <c r="T255" s="92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163</v>
      </c>
      <c r="AU255" s="16" t="s">
        <v>84</v>
      </c>
    </row>
    <row r="256" s="13" customFormat="1">
      <c r="A256" s="13"/>
      <c r="B256" s="248"/>
      <c r="C256" s="249"/>
      <c r="D256" s="233" t="s">
        <v>164</v>
      </c>
      <c r="E256" s="250" t="s">
        <v>1</v>
      </c>
      <c r="F256" s="251" t="s">
        <v>1015</v>
      </c>
      <c r="G256" s="249"/>
      <c r="H256" s="252">
        <v>4</v>
      </c>
      <c r="I256" s="253"/>
      <c r="J256" s="249"/>
      <c r="K256" s="249"/>
      <c r="L256" s="254"/>
      <c r="M256" s="255"/>
      <c r="N256" s="256"/>
      <c r="O256" s="256"/>
      <c r="P256" s="256"/>
      <c r="Q256" s="256"/>
      <c r="R256" s="256"/>
      <c r="S256" s="256"/>
      <c r="T256" s="257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8" t="s">
        <v>164</v>
      </c>
      <c r="AU256" s="258" t="s">
        <v>84</v>
      </c>
      <c r="AV256" s="13" t="s">
        <v>86</v>
      </c>
      <c r="AW256" s="13" t="s">
        <v>33</v>
      </c>
      <c r="AX256" s="13" t="s">
        <v>77</v>
      </c>
      <c r="AY256" s="258" t="s">
        <v>155</v>
      </c>
    </row>
    <row r="257" s="13" customFormat="1">
      <c r="A257" s="13"/>
      <c r="B257" s="248"/>
      <c r="C257" s="249"/>
      <c r="D257" s="233" t="s">
        <v>164</v>
      </c>
      <c r="E257" s="250" t="s">
        <v>1</v>
      </c>
      <c r="F257" s="251" t="s">
        <v>1016</v>
      </c>
      <c r="G257" s="249"/>
      <c r="H257" s="252">
        <v>3</v>
      </c>
      <c r="I257" s="253"/>
      <c r="J257" s="249"/>
      <c r="K257" s="249"/>
      <c r="L257" s="254"/>
      <c r="M257" s="255"/>
      <c r="N257" s="256"/>
      <c r="O257" s="256"/>
      <c r="P257" s="256"/>
      <c r="Q257" s="256"/>
      <c r="R257" s="256"/>
      <c r="S257" s="256"/>
      <c r="T257" s="257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8" t="s">
        <v>164</v>
      </c>
      <c r="AU257" s="258" t="s">
        <v>84</v>
      </c>
      <c r="AV257" s="13" t="s">
        <v>86</v>
      </c>
      <c r="AW257" s="13" t="s">
        <v>33</v>
      </c>
      <c r="AX257" s="13" t="s">
        <v>77</v>
      </c>
      <c r="AY257" s="258" t="s">
        <v>155</v>
      </c>
    </row>
    <row r="258" s="14" customFormat="1">
      <c r="A258" s="14"/>
      <c r="B258" s="259"/>
      <c r="C258" s="260"/>
      <c r="D258" s="233" t="s">
        <v>164</v>
      </c>
      <c r="E258" s="261" t="s">
        <v>1</v>
      </c>
      <c r="F258" s="262" t="s">
        <v>243</v>
      </c>
      <c r="G258" s="260"/>
      <c r="H258" s="263">
        <v>7</v>
      </c>
      <c r="I258" s="264"/>
      <c r="J258" s="260"/>
      <c r="K258" s="260"/>
      <c r="L258" s="265"/>
      <c r="M258" s="266"/>
      <c r="N258" s="267"/>
      <c r="O258" s="267"/>
      <c r="P258" s="267"/>
      <c r="Q258" s="267"/>
      <c r="R258" s="267"/>
      <c r="S258" s="267"/>
      <c r="T258" s="268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9" t="s">
        <v>164</v>
      </c>
      <c r="AU258" s="269" t="s">
        <v>84</v>
      </c>
      <c r="AV258" s="14" t="s">
        <v>161</v>
      </c>
      <c r="AW258" s="14" t="s">
        <v>33</v>
      </c>
      <c r="AX258" s="14" t="s">
        <v>84</v>
      </c>
      <c r="AY258" s="269" t="s">
        <v>155</v>
      </c>
    </row>
    <row r="259" s="2" customFormat="1" ht="21.75" customHeight="1">
      <c r="A259" s="37"/>
      <c r="B259" s="38"/>
      <c r="C259" s="220" t="s">
        <v>345</v>
      </c>
      <c r="D259" s="220" t="s">
        <v>156</v>
      </c>
      <c r="E259" s="221" t="s">
        <v>820</v>
      </c>
      <c r="F259" s="222" t="s">
        <v>821</v>
      </c>
      <c r="G259" s="223" t="s">
        <v>234</v>
      </c>
      <c r="H259" s="224">
        <v>7</v>
      </c>
      <c r="I259" s="225"/>
      <c r="J259" s="226">
        <f>ROUND(I259*H259,2)</f>
        <v>0</v>
      </c>
      <c r="K259" s="222" t="s">
        <v>1</v>
      </c>
      <c r="L259" s="43"/>
      <c r="M259" s="227" t="s">
        <v>1</v>
      </c>
      <c r="N259" s="228" t="s">
        <v>44</v>
      </c>
      <c r="O259" s="91"/>
      <c r="P259" s="229">
        <f>O259*H259</f>
        <v>0</v>
      </c>
      <c r="Q259" s="229">
        <v>0</v>
      </c>
      <c r="R259" s="229">
        <f>Q259*H259</f>
        <v>0</v>
      </c>
      <c r="S259" s="229">
        <v>0</v>
      </c>
      <c r="T259" s="230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1" t="s">
        <v>161</v>
      </c>
      <c r="AT259" s="231" t="s">
        <v>156</v>
      </c>
      <c r="AU259" s="231" t="s">
        <v>84</v>
      </c>
      <c r="AY259" s="16" t="s">
        <v>155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6" t="s">
        <v>161</v>
      </c>
      <c r="BK259" s="232">
        <f>ROUND(I259*H259,2)</f>
        <v>0</v>
      </c>
      <c r="BL259" s="16" t="s">
        <v>161</v>
      </c>
      <c r="BM259" s="231" t="s">
        <v>1017</v>
      </c>
    </row>
    <row r="260" s="2" customFormat="1">
      <c r="A260" s="37"/>
      <c r="B260" s="38"/>
      <c r="C260" s="39"/>
      <c r="D260" s="233" t="s">
        <v>163</v>
      </c>
      <c r="E260" s="39"/>
      <c r="F260" s="234" t="s">
        <v>821</v>
      </c>
      <c r="G260" s="39"/>
      <c r="H260" s="39"/>
      <c r="I260" s="235"/>
      <c r="J260" s="39"/>
      <c r="K260" s="39"/>
      <c r="L260" s="43"/>
      <c r="M260" s="236"/>
      <c r="N260" s="237"/>
      <c r="O260" s="91"/>
      <c r="P260" s="91"/>
      <c r="Q260" s="91"/>
      <c r="R260" s="91"/>
      <c r="S260" s="91"/>
      <c r="T260" s="92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163</v>
      </c>
      <c r="AU260" s="16" t="s">
        <v>84</v>
      </c>
    </row>
    <row r="261" s="13" customFormat="1">
      <c r="A261" s="13"/>
      <c r="B261" s="248"/>
      <c r="C261" s="249"/>
      <c r="D261" s="233" t="s">
        <v>164</v>
      </c>
      <c r="E261" s="250" t="s">
        <v>1</v>
      </c>
      <c r="F261" s="251" t="s">
        <v>1018</v>
      </c>
      <c r="G261" s="249"/>
      <c r="H261" s="252">
        <v>4</v>
      </c>
      <c r="I261" s="253"/>
      <c r="J261" s="249"/>
      <c r="K261" s="249"/>
      <c r="L261" s="254"/>
      <c r="M261" s="255"/>
      <c r="N261" s="256"/>
      <c r="O261" s="256"/>
      <c r="P261" s="256"/>
      <c r="Q261" s="256"/>
      <c r="R261" s="256"/>
      <c r="S261" s="256"/>
      <c r="T261" s="25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8" t="s">
        <v>164</v>
      </c>
      <c r="AU261" s="258" t="s">
        <v>84</v>
      </c>
      <c r="AV261" s="13" t="s">
        <v>86</v>
      </c>
      <c r="AW261" s="13" t="s">
        <v>33</v>
      </c>
      <c r="AX261" s="13" t="s">
        <v>77</v>
      </c>
      <c r="AY261" s="258" t="s">
        <v>155</v>
      </c>
    </row>
    <row r="262" s="13" customFormat="1">
      <c r="A262" s="13"/>
      <c r="B262" s="248"/>
      <c r="C262" s="249"/>
      <c r="D262" s="233" t="s">
        <v>164</v>
      </c>
      <c r="E262" s="250" t="s">
        <v>1</v>
      </c>
      <c r="F262" s="251" t="s">
        <v>1016</v>
      </c>
      <c r="G262" s="249"/>
      <c r="H262" s="252">
        <v>3</v>
      </c>
      <c r="I262" s="253"/>
      <c r="J262" s="249"/>
      <c r="K262" s="249"/>
      <c r="L262" s="254"/>
      <c r="M262" s="255"/>
      <c r="N262" s="256"/>
      <c r="O262" s="256"/>
      <c r="P262" s="256"/>
      <c r="Q262" s="256"/>
      <c r="R262" s="256"/>
      <c r="S262" s="256"/>
      <c r="T262" s="257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8" t="s">
        <v>164</v>
      </c>
      <c r="AU262" s="258" t="s">
        <v>84</v>
      </c>
      <c r="AV262" s="13" t="s">
        <v>86</v>
      </c>
      <c r="AW262" s="13" t="s">
        <v>33</v>
      </c>
      <c r="AX262" s="13" t="s">
        <v>77</v>
      </c>
      <c r="AY262" s="258" t="s">
        <v>155</v>
      </c>
    </row>
    <row r="263" s="14" customFormat="1">
      <c r="A263" s="14"/>
      <c r="B263" s="259"/>
      <c r="C263" s="260"/>
      <c r="D263" s="233" t="s">
        <v>164</v>
      </c>
      <c r="E263" s="261" t="s">
        <v>1</v>
      </c>
      <c r="F263" s="262" t="s">
        <v>243</v>
      </c>
      <c r="G263" s="260"/>
      <c r="H263" s="263">
        <v>7</v>
      </c>
      <c r="I263" s="264"/>
      <c r="J263" s="260"/>
      <c r="K263" s="260"/>
      <c r="L263" s="265"/>
      <c r="M263" s="266"/>
      <c r="N263" s="267"/>
      <c r="O263" s="267"/>
      <c r="P263" s="267"/>
      <c r="Q263" s="267"/>
      <c r="R263" s="267"/>
      <c r="S263" s="267"/>
      <c r="T263" s="268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9" t="s">
        <v>164</v>
      </c>
      <c r="AU263" s="269" t="s">
        <v>84</v>
      </c>
      <c r="AV263" s="14" t="s">
        <v>161</v>
      </c>
      <c r="AW263" s="14" t="s">
        <v>33</v>
      </c>
      <c r="AX263" s="14" t="s">
        <v>84</v>
      </c>
      <c r="AY263" s="269" t="s">
        <v>155</v>
      </c>
    </row>
    <row r="264" s="2" customFormat="1" ht="16.5" customHeight="1">
      <c r="A264" s="37"/>
      <c r="B264" s="38"/>
      <c r="C264" s="220" t="s">
        <v>349</v>
      </c>
      <c r="D264" s="220" t="s">
        <v>156</v>
      </c>
      <c r="E264" s="221" t="s">
        <v>1019</v>
      </c>
      <c r="F264" s="222" t="s">
        <v>1020</v>
      </c>
      <c r="G264" s="223" t="s">
        <v>234</v>
      </c>
      <c r="H264" s="224">
        <v>1</v>
      </c>
      <c r="I264" s="225"/>
      <c r="J264" s="226">
        <f>ROUND(I264*H264,2)</f>
        <v>0</v>
      </c>
      <c r="K264" s="222" t="s">
        <v>1</v>
      </c>
      <c r="L264" s="43"/>
      <c r="M264" s="227" t="s">
        <v>1</v>
      </c>
      <c r="N264" s="228" t="s">
        <v>44</v>
      </c>
      <c r="O264" s="91"/>
      <c r="P264" s="229">
        <f>O264*H264</f>
        <v>0</v>
      </c>
      <c r="Q264" s="229">
        <v>0</v>
      </c>
      <c r="R264" s="229">
        <f>Q264*H264</f>
        <v>0</v>
      </c>
      <c r="S264" s="229">
        <v>0</v>
      </c>
      <c r="T264" s="230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31" t="s">
        <v>161</v>
      </c>
      <c r="AT264" s="231" t="s">
        <v>156</v>
      </c>
      <c r="AU264" s="231" t="s">
        <v>84</v>
      </c>
      <c r="AY264" s="16" t="s">
        <v>155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16" t="s">
        <v>161</v>
      </c>
      <c r="BK264" s="232">
        <f>ROUND(I264*H264,2)</f>
        <v>0</v>
      </c>
      <c r="BL264" s="16" t="s">
        <v>161</v>
      </c>
      <c r="BM264" s="231" t="s">
        <v>1021</v>
      </c>
    </row>
    <row r="265" s="2" customFormat="1">
      <c r="A265" s="37"/>
      <c r="B265" s="38"/>
      <c r="C265" s="39"/>
      <c r="D265" s="233" t="s">
        <v>163</v>
      </c>
      <c r="E265" s="39"/>
      <c r="F265" s="234" t="s">
        <v>1020</v>
      </c>
      <c r="G265" s="39"/>
      <c r="H265" s="39"/>
      <c r="I265" s="235"/>
      <c r="J265" s="39"/>
      <c r="K265" s="39"/>
      <c r="L265" s="43"/>
      <c r="M265" s="236"/>
      <c r="N265" s="237"/>
      <c r="O265" s="91"/>
      <c r="P265" s="91"/>
      <c r="Q265" s="91"/>
      <c r="R265" s="91"/>
      <c r="S265" s="91"/>
      <c r="T265" s="92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163</v>
      </c>
      <c r="AU265" s="16" t="s">
        <v>84</v>
      </c>
    </row>
    <row r="266" s="2" customFormat="1" ht="16.5" customHeight="1">
      <c r="A266" s="37"/>
      <c r="B266" s="38"/>
      <c r="C266" s="220" t="s">
        <v>353</v>
      </c>
      <c r="D266" s="220" t="s">
        <v>156</v>
      </c>
      <c r="E266" s="221" t="s">
        <v>823</v>
      </c>
      <c r="F266" s="222" t="s">
        <v>824</v>
      </c>
      <c r="G266" s="223" t="s">
        <v>234</v>
      </c>
      <c r="H266" s="224">
        <v>1</v>
      </c>
      <c r="I266" s="225"/>
      <c r="J266" s="226">
        <f>ROUND(I266*H266,2)</f>
        <v>0</v>
      </c>
      <c r="K266" s="222" t="s">
        <v>160</v>
      </c>
      <c r="L266" s="43"/>
      <c r="M266" s="227" t="s">
        <v>1</v>
      </c>
      <c r="N266" s="228" t="s">
        <v>44</v>
      </c>
      <c r="O266" s="91"/>
      <c r="P266" s="229">
        <f>O266*H266</f>
        <v>0</v>
      </c>
      <c r="Q266" s="229">
        <v>0</v>
      </c>
      <c r="R266" s="229">
        <f>Q266*H266</f>
        <v>0</v>
      </c>
      <c r="S266" s="229">
        <v>0</v>
      </c>
      <c r="T266" s="230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31" t="s">
        <v>161</v>
      </c>
      <c r="AT266" s="231" t="s">
        <v>156</v>
      </c>
      <c r="AU266" s="231" t="s">
        <v>84</v>
      </c>
      <c r="AY266" s="16" t="s">
        <v>155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6" t="s">
        <v>161</v>
      </c>
      <c r="BK266" s="232">
        <f>ROUND(I266*H266,2)</f>
        <v>0</v>
      </c>
      <c r="BL266" s="16" t="s">
        <v>161</v>
      </c>
      <c r="BM266" s="231" t="s">
        <v>1022</v>
      </c>
    </row>
    <row r="267" s="2" customFormat="1">
      <c r="A267" s="37"/>
      <c r="B267" s="38"/>
      <c r="C267" s="39"/>
      <c r="D267" s="233" t="s">
        <v>163</v>
      </c>
      <c r="E267" s="39"/>
      <c r="F267" s="234" t="s">
        <v>824</v>
      </c>
      <c r="G267" s="39"/>
      <c r="H267" s="39"/>
      <c r="I267" s="235"/>
      <c r="J267" s="39"/>
      <c r="K267" s="39"/>
      <c r="L267" s="43"/>
      <c r="M267" s="236"/>
      <c r="N267" s="237"/>
      <c r="O267" s="91"/>
      <c r="P267" s="91"/>
      <c r="Q267" s="91"/>
      <c r="R267" s="91"/>
      <c r="S267" s="91"/>
      <c r="T267" s="92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163</v>
      </c>
      <c r="AU267" s="16" t="s">
        <v>84</v>
      </c>
    </row>
    <row r="268" s="2" customFormat="1" ht="16.5" customHeight="1">
      <c r="A268" s="37"/>
      <c r="B268" s="38"/>
      <c r="C268" s="220" t="s">
        <v>357</v>
      </c>
      <c r="D268" s="220" t="s">
        <v>156</v>
      </c>
      <c r="E268" s="221" t="s">
        <v>1023</v>
      </c>
      <c r="F268" s="222" t="s">
        <v>1024</v>
      </c>
      <c r="G268" s="223" t="s">
        <v>234</v>
      </c>
      <c r="H268" s="224">
        <v>3</v>
      </c>
      <c r="I268" s="225"/>
      <c r="J268" s="226">
        <f>ROUND(I268*H268,2)</f>
        <v>0</v>
      </c>
      <c r="K268" s="222" t="s">
        <v>160</v>
      </c>
      <c r="L268" s="43"/>
      <c r="M268" s="227" t="s">
        <v>1</v>
      </c>
      <c r="N268" s="228" t="s">
        <v>44</v>
      </c>
      <c r="O268" s="91"/>
      <c r="P268" s="229">
        <f>O268*H268</f>
        <v>0</v>
      </c>
      <c r="Q268" s="229">
        <v>0</v>
      </c>
      <c r="R268" s="229">
        <f>Q268*H268</f>
        <v>0</v>
      </c>
      <c r="S268" s="229">
        <v>0</v>
      </c>
      <c r="T268" s="230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1" t="s">
        <v>161</v>
      </c>
      <c r="AT268" s="231" t="s">
        <v>156</v>
      </c>
      <c r="AU268" s="231" t="s">
        <v>84</v>
      </c>
      <c r="AY268" s="16" t="s">
        <v>155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6" t="s">
        <v>161</v>
      </c>
      <c r="BK268" s="232">
        <f>ROUND(I268*H268,2)</f>
        <v>0</v>
      </c>
      <c r="BL268" s="16" t="s">
        <v>161</v>
      </c>
      <c r="BM268" s="231" t="s">
        <v>1025</v>
      </c>
    </row>
    <row r="269" s="2" customFormat="1">
      <c r="A269" s="37"/>
      <c r="B269" s="38"/>
      <c r="C269" s="39"/>
      <c r="D269" s="233" t="s">
        <v>163</v>
      </c>
      <c r="E269" s="39"/>
      <c r="F269" s="234" t="s">
        <v>1024</v>
      </c>
      <c r="G269" s="39"/>
      <c r="H269" s="39"/>
      <c r="I269" s="235"/>
      <c r="J269" s="39"/>
      <c r="K269" s="39"/>
      <c r="L269" s="43"/>
      <c r="M269" s="236"/>
      <c r="N269" s="237"/>
      <c r="O269" s="91"/>
      <c r="P269" s="91"/>
      <c r="Q269" s="91"/>
      <c r="R269" s="91"/>
      <c r="S269" s="91"/>
      <c r="T269" s="92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163</v>
      </c>
      <c r="AU269" s="16" t="s">
        <v>84</v>
      </c>
    </row>
    <row r="270" s="2" customFormat="1" ht="16.5" customHeight="1">
      <c r="A270" s="37"/>
      <c r="B270" s="38"/>
      <c r="C270" s="220" t="s">
        <v>362</v>
      </c>
      <c r="D270" s="220" t="s">
        <v>156</v>
      </c>
      <c r="E270" s="221" t="s">
        <v>826</v>
      </c>
      <c r="F270" s="222" t="s">
        <v>827</v>
      </c>
      <c r="G270" s="223" t="s">
        <v>234</v>
      </c>
      <c r="H270" s="224">
        <v>2</v>
      </c>
      <c r="I270" s="225"/>
      <c r="J270" s="226">
        <f>ROUND(I270*H270,2)</f>
        <v>0</v>
      </c>
      <c r="K270" s="222" t="s">
        <v>160</v>
      </c>
      <c r="L270" s="43"/>
      <c r="M270" s="227" t="s">
        <v>1</v>
      </c>
      <c r="N270" s="228" t="s">
        <v>44</v>
      </c>
      <c r="O270" s="91"/>
      <c r="P270" s="229">
        <f>O270*H270</f>
        <v>0</v>
      </c>
      <c r="Q270" s="229">
        <v>0</v>
      </c>
      <c r="R270" s="229">
        <f>Q270*H270</f>
        <v>0</v>
      </c>
      <c r="S270" s="229">
        <v>0</v>
      </c>
      <c r="T270" s="230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1" t="s">
        <v>161</v>
      </c>
      <c r="AT270" s="231" t="s">
        <v>156</v>
      </c>
      <c r="AU270" s="231" t="s">
        <v>84</v>
      </c>
      <c r="AY270" s="16" t="s">
        <v>155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6" t="s">
        <v>161</v>
      </c>
      <c r="BK270" s="232">
        <f>ROUND(I270*H270,2)</f>
        <v>0</v>
      </c>
      <c r="BL270" s="16" t="s">
        <v>161</v>
      </c>
      <c r="BM270" s="231" t="s">
        <v>1026</v>
      </c>
    </row>
    <row r="271" s="2" customFormat="1">
      <c r="A271" s="37"/>
      <c r="B271" s="38"/>
      <c r="C271" s="39"/>
      <c r="D271" s="233" t="s">
        <v>163</v>
      </c>
      <c r="E271" s="39"/>
      <c r="F271" s="234" t="s">
        <v>827</v>
      </c>
      <c r="G271" s="39"/>
      <c r="H271" s="39"/>
      <c r="I271" s="235"/>
      <c r="J271" s="39"/>
      <c r="K271" s="39"/>
      <c r="L271" s="43"/>
      <c r="M271" s="236"/>
      <c r="N271" s="237"/>
      <c r="O271" s="91"/>
      <c r="P271" s="91"/>
      <c r="Q271" s="91"/>
      <c r="R271" s="91"/>
      <c r="S271" s="91"/>
      <c r="T271" s="92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163</v>
      </c>
      <c r="AU271" s="16" t="s">
        <v>84</v>
      </c>
    </row>
    <row r="272" s="2" customFormat="1" ht="16.5" customHeight="1">
      <c r="A272" s="37"/>
      <c r="B272" s="38"/>
      <c r="C272" s="220" t="s">
        <v>367</v>
      </c>
      <c r="D272" s="220" t="s">
        <v>156</v>
      </c>
      <c r="E272" s="221" t="s">
        <v>835</v>
      </c>
      <c r="F272" s="222" t="s">
        <v>836</v>
      </c>
      <c r="G272" s="223" t="s">
        <v>234</v>
      </c>
      <c r="H272" s="224">
        <v>4</v>
      </c>
      <c r="I272" s="225"/>
      <c r="J272" s="226">
        <f>ROUND(I272*H272,2)</f>
        <v>0</v>
      </c>
      <c r="K272" s="222" t="s">
        <v>160</v>
      </c>
      <c r="L272" s="43"/>
      <c r="M272" s="227" t="s">
        <v>1</v>
      </c>
      <c r="N272" s="228" t="s">
        <v>44</v>
      </c>
      <c r="O272" s="91"/>
      <c r="P272" s="229">
        <f>O272*H272</f>
        <v>0</v>
      </c>
      <c r="Q272" s="229">
        <v>0</v>
      </c>
      <c r="R272" s="229">
        <f>Q272*H272</f>
        <v>0</v>
      </c>
      <c r="S272" s="229">
        <v>0</v>
      </c>
      <c r="T272" s="230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31" t="s">
        <v>161</v>
      </c>
      <c r="AT272" s="231" t="s">
        <v>156</v>
      </c>
      <c r="AU272" s="231" t="s">
        <v>84</v>
      </c>
      <c r="AY272" s="16" t="s">
        <v>155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16" t="s">
        <v>161</v>
      </c>
      <c r="BK272" s="232">
        <f>ROUND(I272*H272,2)</f>
        <v>0</v>
      </c>
      <c r="BL272" s="16" t="s">
        <v>161</v>
      </c>
      <c r="BM272" s="231" t="s">
        <v>1027</v>
      </c>
    </row>
    <row r="273" s="2" customFormat="1">
      <c r="A273" s="37"/>
      <c r="B273" s="38"/>
      <c r="C273" s="39"/>
      <c r="D273" s="233" t="s">
        <v>163</v>
      </c>
      <c r="E273" s="39"/>
      <c r="F273" s="234" t="s">
        <v>836</v>
      </c>
      <c r="G273" s="39"/>
      <c r="H273" s="39"/>
      <c r="I273" s="235"/>
      <c r="J273" s="39"/>
      <c r="K273" s="39"/>
      <c r="L273" s="43"/>
      <c r="M273" s="236"/>
      <c r="N273" s="237"/>
      <c r="O273" s="91"/>
      <c r="P273" s="91"/>
      <c r="Q273" s="91"/>
      <c r="R273" s="91"/>
      <c r="S273" s="91"/>
      <c r="T273" s="92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163</v>
      </c>
      <c r="AU273" s="16" t="s">
        <v>84</v>
      </c>
    </row>
    <row r="274" s="2" customFormat="1" ht="16.5" customHeight="1">
      <c r="A274" s="37"/>
      <c r="B274" s="38"/>
      <c r="C274" s="220" t="s">
        <v>372</v>
      </c>
      <c r="D274" s="220" t="s">
        <v>156</v>
      </c>
      <c r="E274" s="221" t="s">
        <v>832</v>
      </c>
      <c r="F274" s="222" t="s">
        <v>833</v>
      </c>
      <c r="G274" s="223" t="s">
        <v>234</v>
      </c>
      <c r="H274" s="224">
        <v>2</v>
      </c>
      <c r="I274" s="225"/>
      <c r="J274" s="226">
        <f>ROUND(I274*H274,2)</f>
        <v>0</v>
      </c>
      <c r="K274" s="222" t="s">
        <v>160</v>
      </c>
      <c r="L274" s="43"/>
      <c r="M274" s="227" t="s">
        <v>1</v>
      </c>
      <c r="N274" s="228" t="s">
        <v>44</v>
      </c>
      <c r="O274" s="91"/>
      <c r="P274" s="229">
        <f>O274*H274</f>
        <v>0</v>
      </c>
      <c r="Q274" s="229">
        <v>0</v>
      </c>
      <c r="R274" s="229">
        <f>Q274*H274</f>
        <v>0</v>
      </c>
      <c r="S274" s="229">
        <v>0</v>
      </c>
      <c r="T274" s="230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31" t="s">
        <v>161</v>
      </c>
      <c r="AT274" s="231" t="s">
        <v>156</v>
      </c>
      <c r="AU274" s="231" t="s">
        <v>84</v>
      </c>
      <c r="AY274" s="16" t="s">
        <v>155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6" t="s">
        <v>161</v>
      </c>
      <c r="BK274" s="232">
        <f>ROUND(I274*H274,2)</f>
        <v>0</v>
      </c>
      <c r="BL274" s="16" t="s">
        <v>161</v>
      </c>
      <c r="BM274" s="231" t="s">
        <v>1028</v>
      </c>
    </row>
    <row r="275" s="2" customFormat="1">
      <c r="A275" s="37"/>
      <c r="B275" s="38"/>
      <c r="C275" s="39"/>
      <c r="D275" s="233" t="s">
        <v>163</v>
      </c>
      <c r="E275" s="39"/>
      <c r="F275" s="234" t="s">
        <v>833</v>
      </c>
      <c r="G275" s="39"/>
      <c r="H275" s="39"/>
      <c r="I275" s="235"/>
      <c r="J275" s="39"/>
      <c r="K275" s="39"/>
      <c r="L275" s="43"/>
      <c r="M275" s="236"/>
      <c r="N275" s="237"/>
      <c r="O275" s="91"/>
      <c r="P275" s="91"/>
      <c r="Q275" s="91"/>
      <c r="R275" s="91"/>
      <c r="S275" s="91"/>
      <c r="T275" s="92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163</v>
      </c>
      <c r="AU275" s="16" t="s">
        <v>84</v>
      </c>
    </row>
    <row r="276" s="2" customFormat="1" ht="16.5" customHeight="1">
      <c r="A276" s="37"/>
      <c r="B276" s="38"/>
      <c r="C276" s="220" t="s">
        <v>376</v>
      </c>
      <c r="D276" s="220" t="s">
        <v>156</v>
      </c>
      <c r="E276" s="221" t="s">
        <v>1029</v>
      </c>
      <c r="F276" s="222" t="s">
        <v>1030</v>
      </c>
      <c r="G276" s="223" t="s">
        <v>234</v>
      </c>
      <c r="H276" s="224">
        <v>1</v>
      </c>
      <c r="I276" s="225"/>
      <c r="J276" s="226">
        <f>ROUND(I276*H276,2)</f>
        <v>0</v>
      </c>
      <c r="K276" s="222" t="s">
        <v>160</v>
      </c>
      <c r="L276" s="43"/>
      <c r="M276" s="227" t="s">
        <v>1</v>
      </c>
      <c r="N276" s="228" t="s">
        <v>44</v>
      </c>
      <c r="O276" s="91"/>
      <c r="P276" s="229">
        <f>O276*H276</f>
        <v>0</v>
      </c>
      <c r="Q276" s="229">
        <v>0</v>
      </c>
      <c r="R276" s="229">
        <f>Q276*H276</f>
        <v>0</v>
      </c>
      <c r="S276" s="229">
        <v>0</v>
      </c>
      <c r="T276" s="230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31" t="s">
        <v>161</v>
      </c>
      <c r="AT276" s="231" t="s">
        <v>156</v>
      </c>
      <c r="AU276" s="231" t="s">
        <v>84</v>
      </c>
      <c r="AY276" s="16" t="s">
        <v>155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6" t="s">
        <v>161</v>
      </c>
      <c r="BK276" s="232">
        <f>ROUND(I276*H276,2)</f>
        <v>0</v>
      </c>
      <c r="BL276" s="16" t="s">
        <v>161</v>
      </c>
      <c r="BM276" s="231" t="s">
        <v>1031</v>
      </c>
    </row>
    <row r="277" s="2" customFormat="1">
      <c r="A277" s="37"/>
      <c r="B277" s="38"/>
      <c r="C277" s="39"/>
      <c r="D277" s="233" t="s">
        <v>163</v>
      </c>
      <c r="E277" s="39"/>
      <c r="F277" s="234" t="s">
        <v>1030</v>
      </c>
      <c r="G277" s="39"/>
      <c r="H277" s="39"/>
      <c r="I277" s="235"/>
      <c r="J277" s="39"/>
      <c r="K277" s="39"/>
      <c r="L277" s="43"/>
      <c r="M277" s="236"/>
      <c r="N277" s="237"/>
      <c r="O277" s="91"/>
      <c r="P277" s="91"/>
      <c r="Q277" s="91"/>
      <c r="R277" s="91"/>
      <c r="S277" s="91"/>
      <c r="T277" s="92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163</v>
      </c>
      <c r="AU277" s="16" t="s">
        <v>84</v>
      </c>
    </row>
    <row r="278" s="2" customFormat="1" ht="16.5" customHeight="1">
      <c r="A278" s="37"/>
      <c r="B278" s="38"/>
      <c r="C278" s="220" t="s">
        <v>381</v>
      </c>
      <c r="D278" s="220" t="s">
        <v>156</v>
      </c>
      <c r="E278" s="221" t="s">
        <v>1032</v>
      </c>
      <c r="F278" s="222" t="s">
        <v>1033</v>
      </c>
      <c r="G278" s="223" t="s">
        <v>234</v>
      </c>
      <c r="H278" s="224">
        <v>4</v>
      </c>
      <c r="I278" s="225"/>
      <c r="J278" s="226">
        <f>ROUND(I278*H278,2)</f>
        <v>0</v>
      </c>
      <c r="K278" s="222" t="s">
        <v>1</v>
      </c>
      <c r="L278" s="43"/>
      <c r="M278" s="227" t="s">
        <v>1</v>
      </c>
      <c r="N278" s="228" t="s">
        <v>44</v>
      </c>
      <c r="O278" s="91"/>
      <c r="P278" s="229">
        <f>O278*H278</f>
        <v>0</v>
      </c>
      <c r="Q278" s="229">
        <v>0</v>
      </c>
      <c r="R278" s="229">
        <f>Q278*H278</f>
        <v>0</v>
      </c>
      <c r="S278" s="229">
        <v>0</v>
      </c>
      <c r="T278" s="230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31" t="s">
        <v>161</v>
      </c>
      <c r="AT278" s="231" t="s">
        <v>156</v>
      </c>
      <c r="AU278" s="231" t="s">
        <v>84</v>
      </c>
      <c r="AY278" s="16" t="s">
        <v>155</v>
      </c>
      <c r="BE278" s="232">
        <f>IF(N278="základní",J278,0)</f>
        <v>0</v>
      </c>
      <c r="BF278" s="232">
        <f>IF(N278="snížená",J278,0)</f>
        <v>0</v>
      </c>
      <c r="BG278" s="232">
        <f>IF(N278="zákl. přenesená",J278,0)</f>
        <v>0</v>
      </c>
      <c r="BH278" s="232">
        <f>IF(N278="sníž. přenesená",J278,0)</f>
        <v>0</v>
      </c>
      <c r="BI278" s="232">
        <f>IF(N278="nulová",J278,0)</f>
        <v>0</v>
      </c>
      <c r="BJ278" s="16" t="s">
        <v>161</v>
      </c>
      <c r="BK278" s="232">
        <f>ROUND(I278*H278,2)</f>
        <v>0</v>
      </c>
      <c r="BL278" s="16" t="s">
        <v>161</v>
      </c>
      <c r="BM278" s="231" t="s">
        <v>1034</v>
      </c>
    </row>
    <row r="279" s="2" customFormat="1">
      <c r="A279" s="37"/>
      <c r="B279" s="38"/>
      <c r="C279" s="39"/>
      <c r="D279" s="233" t="s">
        <v>163</v>
      </c>
      <c r="E279" s="39"/>
      <c r="F279" s="234" t="s">
        <v>1033</v>
      </c>
      <c r="G279" s="39"/>
      <c r="H279" s="39"/>
      <c r="I279" s="235"/>
      <c r="J279" s="39"/>
      <c r="K279" s="39"/>
      <c r="L279" s="43"/>
      <c r="M279" s="236"/>
      <c r="N279" s="237"/>
      <c r="O279" s="91"/>
      <c r="P279" s="91"/>
      <c r="Q279" s="91"/>
      <c r="R279" s="91"/>
      <c r="S279" s="91"/>
      <c r="T279" s="92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163</v>
      </c>
      <c r="AU279" s="16" t="s">
        <v>84</v>
      </c>
    </row>
    <row r="280" s="2" customFormat="1" ht="16.5" customHeight="1">
      <c r="A280" s="37"/>
      <c r="B280" s="38"/>
      <c r="C280" s="220" t="s">
        <v>87</v>
      </c>
      <c r="D280" s="220" t="s">
        <v>156</v>
      </c>
      <c r="E280" s="221" t="s">
        <v>847</v>
      </c>
      <c r="F280" s="222" t="s">
        <v>848</v>
      </c>
      <c r="G280" s="223" t="s">
        <v>234</v>
      </c>
      <c r="H280" s="224">
        <v>10</v>
      </c>
      <c r="I280" s="225"/>
      <c r="J280" s="226">
        <f>ROUND(I280*H280,2)</f>
        <v>0</v>
      </c>
      <c r="K280" s="222" t="s">
        <v>160</v>
      </c>
      <c r="L280" s="43"/>
      <c r="M280" s="227" t="s">
        <v>1</v>
      </c>
      <c r="N280" s="228" t="s">
        <v>44</v>
      </c>
      <c r="O280" s="91"/>
      <c r="P280" s="229">
        <f>O280*H280</f>
        <v>0</v>
      </c>
      <c r="Q280" s="229">
        <v>0</v>
      </c>
      <c r="R280" s="229">
        <f>Q280*H280</f>
        <v>0</v>
      </c>
      <c r="S280" s="229">
        <v>0</v>
      </c>
      <c r="T280" s="230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31" t="s">
        <v>161</v>
      </c>
      <c r="AT280" s="231" t="s">
        <v>156</v>
      </c>
      <c r="AU280" s="231" t="s">
        <v>84</v>
      </c>
      <c r="AY280" s="16" t="s">
        <v>155</v>
      </c>
      <c r="BE280" s="232">
        <f>IF(N280="základní",J280,0)</f>
        <v>0</v>
      </c>
      <c r="BF280" s="232">
        <f>IF(N280="snížená",J280,0)</f>
        <v>0</v>
      </c>
      <c r="BG280" s="232">
        <f>IF(N280="zákl. přenesená",J280,0)</f>
        <v>0</v>
      </c>
      <c r="BH280" s="232">
        <f>IF(N280="sníž. přenesená",J280,0)</f>
        <v>0</v>
      </c>
      <c r="BI280" s="232">
        <f>IF(N280="nulová",J280,0)</f>
        <v>0</v>
      </c>
      <c r="BJ280" s="16" t="s">
        <v>161</v>
      </c>
      <c r="BK280" s="232">
        <f>ROUND(I280*H280,2)</f>
        <v>0</v>
      </c>
      <c r="BL280" s="16" t="s">
        <v>161</v>
      </c>
      <c r="BM280" s="231" t="s">
        <v>1035</v>
      </c>
    </row>
    <row r="281" s="2" customFormat="1">
      <c r="A281" s="37"/>
      <c r="B281" s="38"/>
      <c r="C281" s="39"/>
      <c r="D281" s="233" t="s">
        <v>163</v>
      </c>
      <c r="E281" s="39"/>
      <c r="F281" s="234" t="s">
        <v>848</v>
      </c>
      <c r="G281" s="39"/>
      <c r="H281" s="39"/>
      <c r="I281" s="235"/>
      <c r="J281" s="39"/>
      <c r="K281" s="39"/>
      <c r="L281" s="43"/>
      <c r="M281" s="236"/>
      <c r="N281" s="237"/>
      <c r="O281" s="91"/>
      <c r="P281" s="91"/>
      <c r="Q281" s="91"/>
      <c r="R281" s="91"/>
      <c r="S281" s="91"/>
      <c r="T281" s="92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163</v>
      </c>
      <c r="AU281" s="16" t="s">
        <v>84</v>
      </c>
    </row>
    <row r="282" s="2" customFormat="1" ht="21.75" customHeight="1">
      <c r="A282" s="37"/>
      <c r="B282" s="38"/>
      <c r="C282" s="220" t="s">
        <v>105</v>
      </c>
      <c r="D282" s="220" t="s">
        <v>156</v>
      </c>
      <c r="E282" s="221" t="s">
        <v>1036</v>
      </c>
      <c r="F282" s="222" t="s">
        <v>1037</v>
      </c>
      <c r="G282" s="223" t="s">
        <v>234</v>
      </c>
      <c r="H282" s="224">
        <v>3</v>
      </c>
      <c r="I282" s="225"/>
      <c r="J282" s="226">
        <f>ROUND(I282*H282,2)</f>
        <v>0</v>
      </c>
      <c r="K282" s="222" t="s">
        <v>160</v>
      </c>
      <c r="L282" s="43"/>
      <c r="M282" s="227" t="s">
        <v>1</v>
      </c>
      <c r="N282" s="228" t="s">
        <v>44</v>
      </c>
      <c r="O282" s="91"/>
      <c r="P282" s="229">
        <f>O282*H282</f>
        <v>0</v>
      </c>
      <c r="Q282" s="229">
        <v>0</v>
      </c>
      <c r="R282" s="229">
        <f>Q282*H282</f>
        <v>0</v>
      </c>
      <c r="S282" s="229">
        <v>0</v>
      </c>
      <c r="T282" s="230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31" t="s">
        <v>161</v>
      </c>
      <c r="AT282" s="231" t="s">
        <v>156</v>
      </c>
      <c r="AU282" s="231" t="s">
        <v>84</v>
      </c>
      <c r="AY282" s="16" t="s">
        <v>155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16" t="s">
        <v>161</v>
      </c>
      <c r="BK282" s="232">
        <f>ROUND(I282*H282,2)</f>
        <v>0</v>
      </c>
      <c r="BL282" s="16" t="s">
        <v>161</v>
      </c>
      <c r="BM282" s="231" t="s">
        <v>1038</v>
      </c>
    </row>
    <row r="283" s="2" customFormat="1">
      <c r="A283" s="37"/>
      <c r="B283" s="38"/>
      <c r="C283" s="39"/>
      <c r="D283" s="233" t="s">
        <v>163</v>
      </c>
      <c r="E283" s="39"/>
      <c r="F283" s="234" t="s">
        <v>1037</v>
      </c>
      <c r="G283" s="39"/>
      <c r="H283" s="39"/>
      <c r="I283" s="235"/>
      <c r="J283" s="39"/>
      <c r="K283" s="39"/>
      <c r="L283" s="43"/>
      <c r="M283" s="236"/>
      <c r="N283" s="237"/>
      <c r="O283" s="91"/>
      <c r="P283" s="91"/>
      <c r="Q283" s="91"/>
      <c r="R283" s="91"/>
      <c r="S283" s="91"/>
      <c r="T283" s="92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163</v>
      </c>
      <c r="AU283" s="16" t="s">
        <v>84</v>
      </c>
    </row>
    <row r="284" s="2" customFormat="1" ht="24.15" customHeight="1">
      <c r="A284" s="37"/>
      <c r="B284" s="38"/>
      <c r="C284" s="220" t="s">
        <v>393</v>
      </c>
      <c r="D284" s="220" t="s">
        <v>156</v>
      </c>
      <c r="E284" s="221" t="s">
        <v>1039</v>
      </c>
      <c r="F284" s="222" t="s">
        <v>1040</v>
      </c>
      <c r="G284" s="223" t="s">
        <v>360</v>
      </c>
      <c r="H284" s="224">
        <v>3</v>
      </c>
      <c r="I284" s="225"/>
      <c r="J284" s="226">
        <f>ROUND(I284*H284,2)</f>
        <v>0</v>
      </c>
      <c r="K284" s="222" t="s">
        <v>1</v>
      </c>
      <c r="L284" s="43"/>
      <c r="M284" s="227" t="s">
        <v>1</v>
      </c>
      <c r="N284" s="228" t="s">
        <v>44</v>
      </c>
      <c r="O284" s="91"/>
      <c r="P284" s="229">
        <f>O284*H284</f>
        <v>0</v>
      </c>
      <c r="Q284" s="229">
        <v>0</v>
      </c>
      <c r="R284" s="229">
        <f>Q284*H284</f>
        <v>0</v>
      </c>
      <c r="S284" s="229">
        <v>0</v>
      </c>
      <c r="T284" s="230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31" t="s">
        <v>161</v>
      </c>
      <c r="AT284" s="231" t="s">
        <v>156</v>
      </c>
      <c r="AU284" s="231" t="s">
        <v>84</v>
      </c>
      <c r="AY284" s="16" t="s">
        <v>155</v>
      </c>
      <c r="BE284" s="232">
        <f>IF(N284="základní",J284,0)</f>
        <v>0</v>
      </c>
      <c r="BF284" s="232">
        <f>IF(N284="snížená",J284,0)</f>
        <v>0</v>
      </c>
      <c r="BG284" s="232">
        <f>IF(N284="zákl. přenesená",J284,0)</f>
        <v>0</v>
      </c>
      <c r="BH284" s="232">
        <f>IF(N284="sníž. přenesená",J284,0)</f>
        <v>0</v>
      </c>
      <c r="BI284" s="232">
        <f>IF(N284="nulová",J284,0)</f>
        <v>0</v>
      </c>
      <c r="BJ284" s="16" t="s">
        <v>161</v>
      </c>
      <c r="BK284" s="232">
        <f>ROUND(I284*H284,2)</f>
        <v>0</v>
      </c>
      <c r="BL284" s="16" t="s">
        <v>161</v>
      </c>
      <c r="BM284" s="231" t="s">
        <v>1041</v>
      </c>
    </row>
    <row r="285" s="2" customFormat="1">
      <c r="A285" s="37"/>
      <c r="B285" s="38"/>
      <c r="C285" s="39"/>
      <c r="D285" s="233" t="s">
        <v>163</v>
      </c>
      <c r="E285" s="39"/>
      <c r="F285" s="234" t="s">
        <v>1040</v>
      </c>
      <c r="G285" s="39"/>
      <c r="H285" s="39"/>
      <c r="I285" s="235"/>
      <c r="J285" s="39"/>
      <c r="K285" s="39"/>
      <c r="L285" s="43"/>
      <c r="M285" s="236"/>
      <c r="N285" s="237"/>
      <c r="O285" s="91"/>
      <c r="P285" s="91"/>
      <c r="Q285" s="91"/>
      <c r="R285" s="91"/>
      <c r="S285" s="91"/>
      <c r="T285" s="92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163</v>
      </c>
      <c r="AU285" s="16" t="s">
        <v>84</v>
      </c>
    </row>
    <row r="286" s="2" customFormat="1" ht="21.75" customHeight="1">
      <c r="A286" s="37"/>
      <c r="B286" s="38"/>
      <c r="C286" s="220" t="s">
        <v>399</v>
      </c>
      <c r="D286" s="220" t="s">
        <v>156</v>
      </c>
      <c r="E286" s="221" t="s">
        <v>1042</v>
      </c>
      <c r="F286" s="222" t="s">
        <v>1043</v>
      </c>
      <c r="G286" s="223" t="s">
        <v>159</v>
      </c>
      <c r="H286" s="224">
        <v>2.121</v>
      </c>
      <c r="I286" s="225"/>
      <c r="J286" s="226">
        <f>ROUND(I286*H286,2)</f>
        <v>0</v>
      </c>
      <c r="K286" s="222" t="s">
        <v>160</v>
      </c>
      <c r="L286" s="43"/>
      <c r="M286" s="227" t="s">
        <v>1</v>
      </c>
      <c r="N286" s="228" t="s">
        <v>44</v>
      </c>
      <c r="O286" s="91"/>
      <c r="P286" s="229">
        <f>O286*H286</f>
        <v>0</v>
      </c>
      <c r="Q286" s="229">
        <v>0</v>
      </c>
      <c r="R286" s="229">
        <f>Q286*H286</f>
        <v>0</v>
      </c>
      <c r="S286" s="229">
        <v>0</v>
      </c>
      <c r="T286" s="230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31" t="s">
        <v>161</v>
      </c>
      <c r="AT286" s="231" t="s">
        <v>156</v>
      </c>
      <c r="AU286" s="231" t="s">
        <v>84</v>
      </c>
      <c r="AY286" s="16" t="s">
        <v>155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16" t="s">
        <v>161</v>
      </c>
      <c r="BK286" s="232">
        <f>ROUND(I286*H286,2)</f>
        <v>0</v>
      </c>
      <c r="BL286" s="16" t="s">
        <v>161</v>
      </c>
      <c r="BM286" s="231" t="s">
        <v>1044</v>
      </c>
    </row>
    <row r="287" s="2" customFormat="1">
      <c r="A287" s="37"/>
      <c r="B287" s="38"/>
      <c r="C287" s="39"/>
      <c r="D287" s="233" t="s">
        <v>163</v>
      </c>
      <c r="E287" s="39"/>
      <c r="F287" s="234" t="s">
        <v>1043</v>
      </c>
      <c r="G287" s="39"/>
      <c r="H287" s="39"/>
      <c r="I287" s="235"/>
      <c r="J287" s="39"/>
      <c r="K287" s="39"/>
      <c r="L287" s="43"/>
      <c r="M287" s="236"/>
      <c r="N287" s="237"/>
      <c r="O287" s="91"/>
      <c r="P287" s="91"/>
      <c r="Q287" s="91"/>
      <c r="R287" s="91"/>
      <c r="S287" s="91"/>
      <c r="T287" s="92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163</v>
      </c>
      <c r="AU287" s="16" t="s">
        <v>84</v>
      </c>
    </row>
    <row r="288" s="13" customFormat="1">
      <c r="A288" s="13"/>
      <c r="B288" s="248"/>
      <c r="C288" s="249"/>
      <c r="D288" s="233" t="s">
        <v>164</v>
      </c>
      <c r="E288" s="250" t="s">
        <v>1</v>
      </c>
      <c r="F288" s="251" t="s">
        <v>1045</v>
      </c>
      <c r="G288" s="249"/>
      <c r="H288" s="252">
        <v>2.121</v>
      </c>
      <c r="I288" s="253"/>
      <c r="J288" s="249"/>
      <c r="K288" s="249"/>
      <c r="L288" s="254"/>
      <c r="M288" s="255"/>
      <c r="N288" s="256"/>
      <c r="O288" s="256"/>
      <c r="P288" s="256"/>
      <c r="Q288" s="256"/>
      <c r="R288" s="256"/>
      <c r="S288" s="256"/>
      <c r="T288" s="257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8" t="s">
        <v>164</v>
      </c>
      <c r="AU288" s="258" t="s">
        <v>84</v>
      </c>
      <c r="AV288" s="13" t="s">
        <v>86</v>
      </c>
      <c r="AW288" s="13" t="s">
        <v>33</v>
      </c>
      <c r="AX288" s="13" t="s">
        <v>77</v>
      </c>
      <c r="AY288" s="258" t="s">
        <v>155</v>
      </c>
    </row>
    <row r="289" s="14" customFormat="1">
      <c r="A289" s="14"/>
      <c r="B289" s="259"/>
      <c r="C289" s="260"/>
      <c r="D289" s="233" t="s">
        <v>164</v>
      </c>
      <c r="E289" s="261" t="s">
        <v>1</v>
      </c>
      <c r="F289" s="262" t="s">
        <v>243</v>
      </c>
      <c r="G289" s="260"/>
      <c r="H289" s="263">
        <v>2.121</v>
      </c>
      <c r="I289" s="264"/>
      <c r="J289" s="260"/>
      <c r="K289" s="260"/>
      <c r="L289" s="265"/>
      <c r="M289" s="266"/>
      <c r="N289" s="267"/>
      <c r="O289" s="267"/>
      <c r="P289" s="267"/>
      <c r="Q289" s="267"/>
      <c r="R289" s="267"/>
      <c r="S289" s="267"/>
      <c r="T289" s="268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9" t="s">
        <v>164</v>
      </c>
      <c r="AU289" s="269" t="s">
        <v>84</v>
      </c>
      <c r="AV289" s="14" t="s">
        <v>161</v>
      </c>
      <c r="AW289" s="14" t="s">
        <v>33</v>
      </c>
      <c r="AX289" s="14" t="s">
        <v>84</v>
      </c>
      <c r="AY289" s="269" t="s">
        <v>155</v>
      </c>
    </row>
    <row r="290" s="2" customFormat="1" ht="16.5" customHeight="1">
      <c r="A290" s="37"/>
      <c r="B290" s="38"/>
      <c r="C290" s="220" t="s">
        <v>494</v>
      </c>
      <c r="D290" s="220" t="s">
        <v>156</v>
      </c>
      <c r="E290" s="221" t="s">
        <v>1046</v>
      </c>
      <c r="F290" s="222" t="s">
        <v>1047</v>
      </c>
      <c r="G290" s="223" t="s">
        <v>172</v>
      </c>
      <c r="H290" s="224">
        <v>16.965</v>
      </c>
      <c r="I290" s="225"/>
      <c r="J290" s="226">
        <f>ROUND(I290*H290,2)</f>
        <v>0</v>
      </c>
      <c r="K290" s="222" t="s">
        <v>160</v>
      </c>
      <c r="L290" s="43"/>
      <c r="M290" s="227" t="s">
        <v>1</v>
      </c>
      <c r="N290" s="228" t="s">
        <v>44</v>
      </c>
      <c r="O290" s="91"/>
      <c r="P290" s="229">
        <f>O290*H290</f>
        <v>0</v>
      </c>
      <c r="Q290" s="229">
        <v>0</v>
      </c>
      <c r="R290" s="229">
        <f>Q290*H290</f>
        <v>0</v>
      </c>
      <c r="S290" s="229">
        <v>0</v>
      </c>
      <c r="T290" s="230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31" t="s">
        <v>161</v>
      </c>
      <c r="AT290" s="231" t="s">
        <v>156</v>
      </c>
      <c r="AU290" s="231" t="s">
        <v>84</v>
      </c>
      <c r="AY290" s="16" t="s">
        <v>155</v>
      </c>
      <c r="BE290" s="232">
        <f>IF(N290="základní",J290,0)</f>
        <v>0</v>
      </c>
      <c r="BF290" s="232">
        <f>IF(N290="snížená",J290,0)</f>
        <v>0</v>
      </c>
      <c r="BG290" s="232">
        <f>IF(N290="zákl. přenesená",J290,0)</f>
        <v>0</v>
      </c>
      <c r="BH290" s="232">
        <f>IF(N290="sníž. přenesená",J290,0)</f>
        <v>0</v>
      </c>
      <c r="BI290" s="232">
        <f>IF(N290="nulová",J290,0)</f>
        <v>0</v>
      </c>
      <c r="BJ290" s="16" t="s">
        <v>161</v>
      </c>
      <c r="BK290" s="232">
        <f>ROUND(I290*H290,2)</f>
        <v>0</v>
      </c>
      <c r="BL290" s="16" t="s">
        <v>161</v>
      </c>
      <c r="BM290" s="231" t="s">
        <v>1048</v>
      </c>
    </row>
    <row r="291" s="2" customFormat="1">
      <c r="A291" s="37"/>
      <c r="B291" s="38"/>
      <c r="C291" s="39"/>
      <c r="D291" s="233" t="s">
        <v>163</v>
      </c>
      <c r="E291" s="39"/>
      <c r="F291" s="234" t="s">
        <v>1047</v>
      </c>
      <c r="G291" s="39"/>
      <c r="H291" s="39"/>
      <c r="I291" s="235"/>
      <c r="J291" s="39"/>
      <c r="K291" s="39"/>
      <c r="L291" s="43"/>
      <c r="M291" s="236"/>
      <c r="N291" s="237"/>
      <c r="O291" s="91"/>
      <c r="P291" s="91"/>
      <c r="Q291" s="91"/>
      <c r="R291" s="91"/>
      <c r="S291" s="91"/>
      <c r="T291" s="92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163</v>
      </c>
      <c r="AU291" s="16" t="s">
        <v>84</v>
      </c>
    </row>
    <row r="292" s="13" customFormat="1">
      <c r="A292" s="13"/>
      <c r="B292" s="248"/>
      <c r="C292" s="249"/>
      <c r="D292" s="233" t="s">
        <v>164</v>
      </c>
      <c r="E292" s="250" t="s">
        <v>1</v>
      </c>
      <c r="F292" s="251" t="s">
        <v>1049</v>
      </c>
      <c r="G292" s="249"/>
      <c r="H292" s="252">
        <v>16.965</v>
      </c>
      <c r="I292" s="253"/>
      <c r="J292" s="249"/>
      <c r="K292" s="249"/>
      <c r="L292" s="254"/>
      <c r="M292" s="255"/>
      <c r="N292" s="256"/>
      <c r="O292" s="256"/>
      <c r="P292" s="256"/>
      <c r="Q292" s="256"/>
      <c r="R292" s="256"/>
      <c r="S292" s="256"/>
      <c r="T292" s="257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8" t="s">
        <v>164</v>
      </c>
      <c r="AU292" s="258" t="s">
        <v>84</v>
      </c>
      <c r="AV292" s="13" t="s">
        <v>86</v>
      </c>
      <c r="AW292" s="13" t="s">
        <v>33</v>
      </c>
      <c r="AX292" s="13" t="s">
        <v>77</v>
      </c>
      <c r="AY292" s="258" t="s">
        <v>155</v>
      </c>
    </row>
    <row r="293" s="14" customFormat="1">
      <c r="A293" s="14"/>
      <c r="B293" s="259"/>
      <c r="C293" s="260"/>
      <c r="D293" s="233" t="s">
        <v>164</v>
      </c>
      <c r="E293" s="261" t="s">
        <v>1</v>
      </c>
      <c r="F293" s="262" t="s">
        <v>243</v>
      </c>
      <c r="G293" s="260"/>
      <c r="H293" s="263">
        <v>16.965</v>
      </c>
      <c r="I293" s="264"/>
      <c r="J293" s="260"/>
      <c r="K293" s="260"/>
      <c r="L293" s="265"/>
      <c r="M293" s="266"/>
      <c r="N293" s="267"/>
      <c r="O293" s="267"/>
      <c r="P293" s="267"/>
      <c r="Q293" s="267"/>
      <c r="R293" s="267"/>
      <c r="S293" s="267"/>
      <c r="T293" s="268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9" t="s">
        <v>164</v>
      </c>
      <c r="AU293" s="269" t="s">
        <v>84</v>
      </c>
      <c r="AV293" s="14" t="s">
        <v>161</v>
      </c>
      <c r="AW293" s="14" t="s">
        <v>33</v>
      </c>
      <c r="AX293" s="14" t="s">
        <v>84</v>
      </c>
      <c r="AY293" s="269" t="s">
        <v>155</v>
      </c>
    </row>
    <row r="294" s="11" customFormat="1" ht="25.92" customHeight="1">
      <c r="A294" s="11"/>
      <c r="B294" s="206"/>
      <c r="C294" s="207"/>
      <c r="D294" s="208" t="s">
        <v>76</v>
      </c>
      <c r="E294" s="209" t="s">
        <v>503</v>
      </c>
      <c r="F294" s="209" t="s">
        <v>504</v>
      </c>
      <c r="G294" s="207"/>
      <c r="H294" s="207"/>
      <c r="I294" s="210"/>
      <c r="J294" s="211">
        <f>BK294</f>
        <v>0</v>
      </c>
      <c r="K294" s="207"/>
      <c r="L294" s="212"/>
      <c r="M294" s="213"/>
      <c r="N294" s="214"/>
      <c r="O294" s="214"/>
      <c r="P294" s="215">
        <f>SUM(P295:P316)</f>
        <v>0</v>
      </c>
      <c r="Q294" s="214"/>
      <c r="R294" s="215">
        <f>SUM(R295:R316)</f>
        <v>0</v>
      </c>
      <c r="S294" s="214"/>
      <c r="T294" s="216">
        <f>SUM(T295:T316)</f>
        <v>0</v>
      </c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R294" s="217" t="s">
        <v>84</v>
      </c>
      <c r="AT294" s="218" t="s">
        <v>76</v>
      </c>
      <c r="AU294" s="218" t="s">
        <v>77</v>
      </c>
      <c r="AY294" s="217" t="s">
        <v>155</v>
      </c>
      <c r="BK294" s="219">
        <f>SUM(BK295:BK316)</f>
        <v>0</v>
      </c>
    </row>
    <row r="295" s="2" customFormat="1" ht="21.75" customHeight="1">
      <c r="A295" s="37"/>
      <c r="B295" s="38"/>
      <c r="C295" s="220" t="s">
        <v>498</v>
      </c>
      <c r="D295" s="220" t="s">
        <v>156</v>
      </c>
      <c r="E295" s="221" t="s">
        <v>515</v>
      </c>
      <c r="F295" s="222" t="s">
        <v>516</v>
      </c>
      <c r="G295" s="223" t="s">
        <v>172</v>
      </c>
      <c r="H295" s="224">
        <v>70</v>
      </c>
      <c r="I295" s="225"/>
      <c r="J295" s="226">
        <f>ROUND(I295*H295,2)</f>
        <v>0</v>
      </c>
      <c r="K295" s="222" t="s">
        <v>160</v>
      </c>
      <c r="L295" s="43"/>
      <c r="M295" s="227" t="s">
        <v>1</v>
      </c>
      <c r="N295" s="228" t="s">
        <v>44</v>
      </c>
      <c r="O295" s="91"/>
      <c r="P295" s="229">
        <f>O295*H295</f>
        <v>0</v>
      </c>
      <c r="Q295" s="229">
        <v>0</v>
      </c>
      <c r="R295" s="229">
        <f>Q295*H295</f>
        <v>0</v>
      </c>
      <c r="S295" s="229">
        <v>0</v>
      </c>
      <c r="T295" s="230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31" t="s">
        <v>161</v>
      </c>
      <c r="AT295" s="231" t="s">
        <v>156</v>
      </c>
      <c r="AU295" s="231" t="s">
        <v>84</v>
      </c>
      <c r="AY295" s="16" t="s">
        <v>155</v>
      </c>
      <c r="BE295" s="232">
        <f>IF(N295="základní",J295,0)</f>
        <v>0</v>
      </c>
      <c r="BF295" s="232">
        <f>IF(N295="snížená",J295,0)</f>
        <v>0</v>
      </c>
      <c r="BG295" s="232">
        <f>IF(N295="zákl. přenesená",J295,0)</f>
        <v>0</v>
      </c>
      <c r="BH295" s="232">
        <f>IF(N295="sníž. přenesená",J295,0)</f>
        <v>0</v>
      </c>
      <c r="BI295" s="232">
        <f>IF(N295="nulová",J295,0)</f>
        <v>0</v>
      </c>
      <c r="BJ295" s="16" t="s">
        <v>161</v>
      </c>
      <c r="BK295" s="232">
        <f>ROUND(I295*H295,2)</f>
        <v>0</v>
      </c>
      <c r="BL295" s="16" t="s">
        <v>161</v>
      </c>
      <c r="BM295" s="231" t="s">
        <v>1050</v>
      </c>
    </row>
    <row r="296" s="2" customFormat="1">
      <c r="A296" s="37"/>
      <c r="B296" s="38"/>
      <c r="C296" s="39"/>
      <c r="D296" s="233" t="s">
        <v>163</v>
      </c>
      <c r="E296" s="39"/>
      <c r="F296" s="234" t="s">
        <v>516</v>
      </c>
      <c r="G296" s="39"/>
      <c r="H296" s="39"/>
      <c r="I296" s="235"/>
      <c r="J296" s="39"/>
      <c r="K296" s="39"/>
      <c r="L296" s="43"/>
      <c r="M296" s="236"/>
      <c r="N296" s="237"/>
      <c r="O296" s="91"/>
      <c r="P296" s="91"/>
      <c r="Q296" s="91"/>
      <c r="R296" s="91"/>
      <c r="S296" s="91"/>
      <c r="T296" s="92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163</v>
      </c>
      <c r="AU296" s="16" t="s">
        <v>84</v>
      </c>
    </row>
    <row r="297" s="13" customFormat="1">
      <c r="A297" s="13"/>
      <c r="B297" s="248"/>
      <c r="C297" s="249"/>
      <c r="D297" s="233" t="s">
        <v>164</v>
      </c>
      <c r="E297" s="250" t="s">
        <v>1</v>
      </c>
      <c r="F297" s="251" t="s">
        <v>946</v>
      </c>
      <c r="G297" s="249"/>
      <c r="H297" s="252">
        <v>70</v>
      </c>
      <c r="I297" s="253"/>
      <c r="J297" s="249"/>
      <c r="K297" s="249"/>
      <c r="L297" s="254"/>
      <c r="M297" s="255"/>
      <c r="N297" s="256"/>
      <c r="O297" s="256"/>
      <c r="P297" s="256"/>
      <c r="Q297" s="256"/>
      <c r="R297" s="256"/>
      <c r="S297" s="256"/>
      <c r="T297" s="257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8" t="s">
        <v>164</v>
      </c>
      <c r="AU297" s="258" t="s">
        <v>84</v>
      </c>
      <c r="AV297" s="13" t="s">
        <v>86</v>
      </c>
      <c r="AW297" s="13" t="s">
        <v>33</v>
      </c>
      <c r="AX297" s="13" t="s">
        <v>77</v>
      </c>
      <c r="AY297" s="258" t="s">
        <v>155</v>
      </c>
    </row>
    <row r="298" s="14" customFormat="1">
      <c r="A298" s="14"/>
      <c r="B298" s="259"/>
      <c r="C298" s="260"/>
      <c r="D298" s="233" t="s">
        <v>164</v>
      </c>
      <c r="E298" s="261" t="s">
        <v>1</v>
      </c>
      <c r="F298" s="262" t="s">
        <v>243</v>
      </c>
      <c r="G298" s="260"/>
      <c r="H298" s="263">
        <v>70</v>
      </c>
      <c r="I298" s="264"/>
      <c r="J298" s="260"/>
      <c r="K298" s="260"/>
      <c r="L298" s="265"/>
      <c r="M298" s="266"/>
      <c r="N298" s="267"/>
      <c r="O298" s="267"/>
      <c r="P298" s="267"/>
      <c r="Q298" s="267"/>
      <c r="R298" s="267"/>
      <c r="S298" s="267"/>
      <c r="T298" s="268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9" t="s">
        <v>164</v>
      </c>
      <c r="AU298" s="269" t="s">
        <v>84</v>
      </c>
      <c r="AV298" s="14" t="s">
        <v>161</v>
      </c>
      <c r="AW298" s="14" t="s">
        <v>33</v>
      </c>
      <c r="AX298" s="14" t="s">
        <v>84</v>
      </c>
      <c r="AY298" s="269" t="s">
        <v>155</v>
      </c>
    </row>
    <row r="299" s="2" customFormat="1" ht="21.75" customHeight="1">
      <c r="A299" s="37"/>
      <c r="B299" s="38"/>
      <c r="C299" s="220" t="s">
        <v>499</v>
      </c>
      <c r="D299" s="220" t="s">
        <v>156</v>
      </c>
      <c r="E299" s="221" t="s">
        <v>519</v>
      </c>
      <c r="F299" s="222" t="s">
        <v>520</v>
      </c>
      <c r="G299" s="223" t="s">
        <v>215</v>
      </c>
      <c r="H299" s="224">
        <v>141</v>
      </c>
      <c r="I299" s="225"/>
      <c r="J299" s="226">
        <f>ROUND(I299*H299,2)</f>
        <v>0</v>
      </c>
      <c r="K299" s="222" t="s">
        <v>160</v>
      </c>
      <c r="L299" s="43"/>
      <c r="M299" s="227" t="s">
        <v>1</v>
      </c>
      <c r="N299" s="228" t="s">
        <v>44</v>
      </c>
      <c r="O299" s="91"/>
      <c r="P299" s="229">
        <f>O299*H299</f>
        <v>0</v>
      </c>
      <c r="Q299" s="229">
        <v>0</v>
      </c>
      <c r="R299" s="229">
        <f>Q299*H299</f>
        <v>0</v>
      </c>
      <c r="S299" s="229">
        <v>0</v>
      </c>
      <c r="T299" s="230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31" t="s">
        <v>161</v>
      </c>
      <c r="AT299" s="231" t="s">
        <v>156</v>
      </c>
      <c r="AU299" s="231" t="s">
        <v>84</v>
      </c>
      <c r="AY299" s="16" t="s">
        <v>155</v>
      </c>
      <c r="BE299" s="232">
        <f>IF(N299="základní",J299,0)</f>
        <v>0</v>
      </c>
      <c r="BF299" s="232">
        <f>IF(N299="snížená",J299,0)</f>
        <v>0</v>
      </c>
      <c r="BG299" s="232">
        <f>IF(N299="zákl. přenesená",J299,0)</f>
        <v>0</v>
      </c>
      <c r="BH299" s="232">
        <f>IF(N299="sníž. přenesená",J299,0)</f>
        <v>0</v>
      </c>
      <c r="BI299" s="232">
        <f>IF(N299="nulová",J299,0)</f>
        <v>0</v>
      </c>
      <c r="BJ299" s="16" t="s">
        <v>161</v>
      </c>
      <c r="BK299" s="232">
        <f>ROUND(I299*H299,2)</f>
        <v>0</v>
      </c>
      <c r="BL299" s="16" t="s">
        <v>161</v>
      </c>
      <c r="BM299" s="231" t="s">
        <v>1051</v>
      </c>
    </row>
    <row r="300" s="2" customFormat="1">
      <c r="A300" s="37"/>
      <c r="B300" s="38"/>
      <c r="C300" s="39"/>
      <c r="D300" s="233" t="s">
        <v>163</v>
      </c>
      <c r="E300" s="39"/>
      <c r="F300" s="234" t="s">
        <v>520</v>
      </c>
      <c r="G300" s="39"/>
      <c r="H300" s="39"/>
      <c r="I300" s="235"/>
      <c r="J300" s="39"/>
      <c r="K300" s="39"/>
      <c r="L300" s="43"/>
      <c r="M300" s="236"/>
      <c r="N300" s="237"/>
      <c r="O300" s="91"/>
      <c r="P300" s="91"/>
      <c r="Q300" s="91"/>
      <c r="R300" s="91"/>
      <c r="S300" s="91"/>
      <c r="T300" s="92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16" t="s">
        <v>163</v>
      </c>
      <c r="AU300" s="16" t="s">
        <v>84</v>
      </c>
    </row>
    <row r="301" s="2" customFormat="1" ht="21.75" customHeight="1">
      <c r="A301" s="37"/>
      <c r="B301" s="38"/>
      <c r="C301" s="220" t="s">
        <v>501</v>
      </c>
      <c r="D301" s="220" t="s">
        <v>156</v>
      </c>
      <c r="E301" s="221" t="s">
        <v>531</v>
      </c>
      <c r="F301" s="222" t="s">
        <v>532</v>
      </c>
      <c r="G301" s="223" t="s">
        <v>172</v>
      </c>
      <c r="H301" s="224">
        <v>70</v>
      </c>
      <c r="I301" s="225"/>
      <c r="J301" s="226">
        <f>ROUND(I301*H301,2)</f>
        <v>0</v>
      </c>
      <c r="K301" s="222" t="s">
        <v>160</v>
      </c>
      <c r="L301" s="43"/>
      <c r="M301" s="227" t="s">
        <v>1</v>
      </c>
      <c r="N301" s="228" t="s">
        <v>44</v>
      </c>
      <c r="O301" s="91"/>
      <c r="P301" s="229">
        <f>O301*H301</f>
        <v>0</v>
      </c>
      <c r="Q301" s="229">
        <v>0</v>
      </c>
      <c r="R301" s="229">
        <f>Q301*H301</f>
        <v>0</v>
      </c>
      <c r="S301" s="229">
        <v>0</v>
      </c>
      <c r="T301" s="230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31" t="s">
        <v>161</v>
      </c>
      <c r="AT301" s="231" t="s">
        <v>156</v>
      </c>
      <c r="AU301" s="231" t="s">
        <v>84</v>
      </c>
      <c r="AY301" s="16" t="s">
        <v>155</v>
      </c>
      <c r="BE301" s="232">
        <f>IF(N301="základní",J301,0)</f>
        <v>0</v>
      </c>
      <c r="BF301" s="232">
        <f>IF(N301="snížená",J301,0)</f>
        <v>0</v>
      </c>
      <c r="BG301" s="232">
        <f>IF(N301="zákl. přenesená",J301,0)</f>
        <v>0</v>
      </c>
      <c r="BH301" s="232">
        <f>IF(N301="sníž. přenesená",J301,0)</f>
        <v>0</v>
      </c>
      <c r="BI301" s="232">
        <f>IF(N301="nulová",J301,0)</f>
        <v>0</v>
      </c>
      <c r="BJ301" s="16" t="s">
        <v>161</v>
      </c>
      <c r="BK301" s="232">
        <f>ROUND(I301*H301,2)</f>
        <v>0</v>
      </c>
      <c r="BL301" s="16" t="s">
        <v>161</v>
      </c>
      <c r="BM301" s="231" t="s">
        <v>1052</v>
      </c>
    </row>
    <row r="302" s="2" customFormat="1">
      <c r="A302" s="37"/>
      <c r="B302" s="38"/>
      <c r="C302" s="39"/>
      <c r="D302" s="233" t="s">
        <v>163</v>
      </c>
      <c r="E302" s="39"/>
      <c r="F302" s="234" t="s">
        <v>532</v>
      </c>
      <c r="G302" s="39"/>
      <c r="H302" s="39"/>
      <c r="I302" s="235"/>
      <c r="J302" s="39"/>
      <c r="K302" s="39"/>
      <c r="L302" s="43"/>
      <c r="M302" s="236"/>
      <c r="N302" s="237"/>
      <c r="O302" s="91"/>
      <c r="P302" s="91"/>
      <c r="Q302" s="91"/>
      <c r="R302" s="91"/>
      <c r="S302" s="91"/>
      <c r="T302" s="92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6" t="s">
        <v>163</v>
      </c>
      <c r="AU302" s="16" t="s">
        <v>84</v>
      </c>
    </row>
    <row r="303" s="2" customFormat="1" ht="21.75" customHeight="1">
      <c r="A303" s="37"/>
      <c r="B303" s="38"/>
      <c r="C303" s="220" t="s">
        <v>502</v>
      </c>
      <c r="D303" s="220" t="s">
        <v>156</v>
      </c>
      <c r="E303" s="221" t="s">
        <v>535</v>
      </c>
      <c r="F303" s="222" t="s">
        <v>536</v>
      </c>
      <c r="G303" s="223" t="s">
        <v>172</v>
      </c>
      <c r="H303" s="224">
        <v>70</v>
      </c>
      <c r="I303" s="225"/>
      <c r="J303" s="226">
        <f>ROUND(I303*H303,2)</f>
        <v>0</v>
      </c>
      <c r="K303" s="222" t="s">
        <v>160</v>
      </c>
      <c r="L303" s="43"/>
      <c r="M303" s="227" t="s">
        <v>1</v>
      </c>
      <c r="N303" s="228" t="s">
        <v>44</v>
      </c>
      <c r="O303" s="91"/>
      <c r="P303" s="229">
        <f>O303*H303</f>
        <v>0</v>
      </c>
      <c r="Q303" s="229">
        <v>0</v>
      </c>
      <c r="R303" s="229">
        <f>Q303*H303</f>
        <v>0</v>
      </c>
      <c r="S303" s="229">
        <v>0</v>
      </c>
      <c r="T303" s="230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31" t="s">
        <v>161</v>
      </c>
      <c r="AT303" s="231" t="s">
        <v>156</v>
      </c>
      <c r="AU303" s="231" t="s">
        <v>84</v>
      </c>
      <c r="AY303" s="16" t="s">
        <v>155</v>
      </c>
      <c r="BE303" s="232">
        <f>IF(N303="základní",J303,0)</f>
        <v>0</v>
      </c>
      <c r="BF303" s="232">
        <f>IF(N303="snížená",J303,0)</f>
        <v>0</v>
      </c>
      <c r="BG303" s="232">
        <f>IF(N303="zákl. přenesená",J303,0)</f>
        <v>0</v>
      </c>
      <c r="BH303" s="232">
        <f>IF(N303="sníž. přenesená",J303,0)</f>
        <v>0</v>
      </c>
      <c r="BI303" s="232">
        <f>IF(N303="nulová",J303,0)</f>
        <v>0</v>
      </c>
      <c r="BJ303" s="16" t="s">
        <v>161</v>
      </c>
      <c r="BK303" s="232">
        <f>ROUND(I303*H303,2)</f>
        <v>0</v>
      </c>
      <c r="BL303" s="16" t="s">
        <v>161</v>
      </c>
      <c r="BM303" s="231" t="s">
        <v>1053</v>
      </c>
    </row>
    <row r="304" s="2" customFormat="1">
      <c r="A304" s="37"/>
      <c r="B304" s="38"/>
      <c r="C304" s="39"/>
      <c r="D304" s="233" t="s">
        <v>163</v>
      </c>
      <c r="E304" s="39"/>
      <c r="F304" s="234" t="s">
        <v>536</v>
      </c>
      <c r="G304" s="39"/>
      <c r="H304" s="39"/>
      <c r="I304" s="235"/>
      <c r="J304" s="39"/>
      <c r="K304" s="39"/>
      <c r="L304" s="43"/>
      <c r="M304" s="236"/>
      <c r="N304" s="237"/>
      <c r="O304" s="91"/>
      <c r="P304" s="91"/>
      <c r="Q304" s="91"/>
      <c r="R304" s="91"/>
      <c r="S304" s="91"/>
      <c r="T304" s="92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163</v>
      </c>
      <c r="AU304" s="16" t="s">
        <v>84</v>
      </c>
    </row>
    <row r="305" s="2" customFormat="1" ht="16.5" customHeight="1">
      <c r="A305" s="37"/>
      <c r="B305" s="38"/>
      <c r="C305" s="220" t="s">
        <v>505</v>
      </c>
      <c r="D305" s="220" t="s">
        <v>156</v>
      </c>
      <c r="E305" s="221" t="s">
        <v>540</v>
      </c>
      <c r="F305" s="222" t="s">
        <v>541</v>
      </c>
      <c r="G305" s="223" t="s">
        <v>209</v>
      </c>
      <c r="H305" s="224">
        <v>67.760000000000005</v>
      </c>
      <c r="I305" s="225"/>
      <c r="J305" s="226">
        <f>ROUND(I305*H305,2)</f>
        <v>0</v>
      </c>
      <c r="K305" s="222" t="s">
        <v>160</v>
      </c>
      <c r="L305" s="43"/>
      <c r="M305" s="227" t="s">
        <v>1</v>
      </c>
      <c r="N305" s="228" t="s">
        <v>44</v>
      </c>
      <c r="O305" s="91"/>
      <c r="P305" s="229">
        <f>O305*H305</f>
        <v>0</v>
      </c>
      <c r="Q305" s="229">
        <v>0</v>
      </c>
      <c r="R305" s="229">
        <f>Q305*H305</f>
        <v>0</v>
      </c>
      <c r="S305" s="229">
        <v>0</v>
      </c>
      <c r="T305" s="230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31" t="s">
        <v>161</v>
      </c>
      <c r="AT305" s="231" t="s">
        <v>156</v>
      </c>
      <c r="AU305" s="231" t="s">
        <v>84</v>
      </c>
      <c r="AY305" s="16" t="s">
        <v>155</v>
      </c>
      <c r="BE305" s="232">
        <f>IF(N305="základní",J305,0)</f>
        <v>0</v>
      </c>
      <c r="BF305" s="232">
        <f>IF(N305="snížená",J305,0)</f>
        <v>0</v>
      </c>
      <c r="BG305" s="232">
        <f>IF(N305="zákl. přenesená",J305,0)</f>
        <v>0</v>
      </c>
      <c r="BH305" s="232">
        <f>IF(N305="sníž. přenesená",J305,0)</f>
        <v>0</v>
      </c>
      <c r="BI305" s="232">
        <f>IF(N305="nulová",J305,0)</f>
        <v>0</v>
      </c>
      <c r="BJ305" s="16" t="s">
        <v>161</v>
      </c>
      <c r="BK305" s="232">
        <f>ROUND(I305*H305,2)</f>
        <v>0</v>
      </c>
      <c r="BL305" s="16" t="s">
        <v>161</v>
      </c>
      <c r="BM305" s="231" t="s">
        <v>1054</v>
      </c>
    </row>
    <row r="306" s="2" customFormat="1">
      <c r="A306" s="37"/>
      <c r="B306" s="38"/>
      <c r="C306" s="39"/>
      <c r="D306" s="233" t="s">
        <v>163</v>
      </c>
      <c r="E306" s="39"/>
      <c r="F306" s="234" t="s">
        <v>541</v>
      </c>
      <c r="G306" s="39"/>
      <c r="H306" s="39"/>
      <c r="I306" s="235"/>
      <c r="J306" s="39"/>
      <c r="K306" s="39"/>
      <c r="L306" s="43"/>
      <c r="M306" s="236"/>
      <c r="N306" s="237"/>
      <c r="O306" s="91"/>
      <c r="P306" s="91"/>
      <c r="Q306" s="91"/>
      <c r="R306" s="91"/>
      <c r="S306" s="91"/>
      <c r="T306" s="92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163</v>
      </c>
      <c r="AU306" s="16" t="s">
        <v>84</v>
      </c>
    </row>
    <row r="307" s="13" customFormat="1">
      <c r="A307" s="13"/>
      <c r="B307" s="248"/>
      <c r="C307" s="249"/>
      <c r="D307" s="233" t="s">
        <v>164</v>
      </c>
      <c r="E307" s="250" t="s">
        <v>1</v>
      </c>
      <c r="F307" s="251" t="s">
        <v>1055</v>
      </c>
      <c r="G307" s="249"/>
      <c r="H307" s="252">
        <v>67.760000000000005</v>
      </c>
      <c r="I307" s="253"/>
      <c r="J307" s="249"/>
      <c r="K307" s="249"/>
      <c r="L307" s="254"/>
      <c r="M307" s="255"/>
      <c r="N307" s="256"/>
      <c r="O307" s="256"/>
      <c r="P307" s="256"/>
      <c r="Q307" s="256"/>
      <c r="R307" s="256"/>
      <c r="S307" s="256"/>
      <c r="T307" s="257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8" t="s">
        <v>164</v>
      </c>
      <c r="AU307" s="258" t="s">
        <v>84</v>
      </c>
      <c r="AV307" s="13" t="s">
        <v>86</v>
      </c>
      <c r="AW307" s="13" t="s">
        <v>33</v>
      </c>
      <c r="AX307" s="13" t="s">
        <v>77</v>
      </c>
      <c r="AY307" s="258" t="s">
        <v>155</v>
      </c>
    </row>
    <row r="308" s="14" customFormat="1">
      <c r="A308" s="14"/>
      <c r="B308" s="259"/>
      <c r="C308" s="260"/>
      <c r="D308" s="233" t="s">
        <v>164</v>
      </c>
      <c r="E308" s="261" t="s">
        <v>1</v>
      </c>
      <c r="F308" s="262" t="s">
        <v>243</v>
      </c>
      <c r="G308" s="260"/>
      <c r="H308" s="263">
        <v>67.760000000000005</v>
      </c>
      <c r="I308" s="264"/>
      <c r="J308" s="260"/>
      <c r="K308" s="260"/>
      <c r="L308" s="265"/>
      <c r="M308" s="266"/>
      <c r="N308" s="267"/>
      <c r="O308" s="267"/>
      <c r="P308" s="267"/>
      <c r="Q308" s="267"/>
      <c r="R308" s="267"/>
      <c r="S308" s="267"/>
      <c r="T308" s="268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9" t="s">
        <v>164</v>
      </c>
      <c r="AU308" s="269" t="s">
        <v>84</v>
      </c>
      <c r="AV308" s="14" t="s">
        <v>161</v>
      </c>
      <c r="AW308" s="14" t="s">
        <v>33</v>
      </c>
      <c r="AX308" s="14" t="s">
        <v>84</v>
      </c>
      <c r="AY308" s="269" t="s">
        <v>155</v>
      </c>
    </row>
    <row r="309" s="2" customFormat="1" ht="16.5" customHeight="1">
      <c r="A309" s="37"/>
      <c r="B309" s="38"/>
      <c r="C309" s="220" t="s">
        <v>510</v>
      </c>
      <c r="D309" s="220" t="s">
        <v>156</v>
      </c>
      <c r="E309" s="221" t="s">
        <v>545</v>
      </c>
      <c r="F309" s="222" t="s">
        <v>546</v>
      </c>
      <c r="G309" s="223" t="s">
        <v>209</v>
      </c>
      <c r="H309" s="224">
        <v>23.100000000000001</v>
      </c>
      <c r="I309" s="225"/>
      <c r="J309" s="226">
        <f>ROUND(I309*H309,2)</f>
        <v>0</v>
      </c>
      <c r="K309" s="222" t="s">
        <v>160</v>
      </c>
      <c r="L309" s="43"/>
      <c r="M309" s="227" t="s">
        <v>1</v>
      </c>
      <c r="N309" s="228" t="s">
        <v>44</v>
      </c>
      <c r="O309" s="91"/>
      <c r="P309" s="229">
        <f>O309*H309</f>
        <v>0</v>
      </c>
      <c r="Q309" s="229">
        <v>0</v>
      </c>
      <c r="R309" s="229">
        <f>Q309*H309</f>
        <v>0</v>
      </c>
      <c r="S309" s="229">
        <v>0</v>
      </c>
      <c r="T309" s="230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31" t="s">
        <v>161</v>
      </c>
      <c r="AT309" s="231" t="s">
        <v>156</v>
      </c>
      <c r="AU309" s="231" t="s">
        <v>84</v>
      </c>
      <c r="AY309" s="16" t="s">
        <v>155</v>
      </c>
      <c r="BE309" s="232">
        <f>IF(N309="základní",J309,0)</f>
        <v>0</v>
      </c>
      <c r="BF309" s="232">
        <f>IF(N309="snížená",J309,0)</f>
        <v>0</v>
      </c>
      <c r="BG309" s="232">
        <f>IF(N309="zákl. přenesená",J309,0)</f>
        <v>0</v>
      </c>
      <c r="BH309" s="232">
        <f>IF(N309="sníž. přenesená",J309,0)</f>
        <v>0</v>
      </c>
      <c r="BI309" s="232">
        <f>IF(N309="nulová",J309,0)</f>
        <v>0</v>
      </c>
      <c r="BJ309" s="16" t="s">
        <v>161</v>
      </c>
      <c r="BK309" s="232">
        <f>ROUND(I309*H309,2)</f>
        <v>0</v>
      </c>
      <c r="BL309" s="16" t="s">
        <v>161</v>
      </c>
      <c r="BM309" s="231" t="s">
        <v>1056</v>
      </c>
    </row>
    <row r="310" s="2" customFormat="1">
      <c r="A310" s="37"/>
      <c r="B310" s="38"/>
      <c r="C310" s="39"/>
      <c r="D310" s="233" t="s">
        <v>163</v>
      </c>
      <c r="E310" s="39"/>
      <c r="F310" s="234" t="s">
        <v>546</v>
      </c>
      <c r="G310" s="39"/>
      <c r="H310" s="39"/>
      <c r="I310" s="235"/>
      <c r="J310" s="39"/>
      <c r="K310" s="39"/>
      <c r="L310" s="43"/>
      <c r="M310" s="236"/>
      <c r="N310" s="237"/>
      <c r="O310" s="91"/>
      <c r="P310" s="91"/>
      <c r="Q310" s="91"/>
      <c r="R310" s="91"/>
      <c r="S310" s="91"/>
      <c r="T310" s="92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6" t="s">
        <v>163</v>
      </c>
      <c r="AU310" s="16" t="s">
        <v>84</v>
      </c>
    </row>
    <row r="311" s="13" customFormat="1">
      <c r="A311" s="13"/>
      <c r="B311" s="248"/>
      <c r="C311" s="249"/>
      <c r="D311" s="233" t="s">
        <v>164</v>
      </c>
      <c r="E311" s="250" t="s">
        <v>1</v>
      </c>
      <c r="F311" s="251" t="s">
        <v>1057</v>
      </c>
      <c r="G311" s="249"/>
      <c r="H311" s="252">
        <v>23.100000000000001</v>
      </c>
      <c r="I311" s="253"/>
      <c r="J311" s="249"/>
      <c r="K311" s="249"/>
      <c r="L311" s="254"/>
      <c r="M311" s="255"/>
      <c r="N311" s="256"/>
      <c r="O311" s="256"/>
      <c r="P311" s="256"/>
      <c r="Q311" s="256"/>
      <c r="R311" s="256"/>
      <c r="S311" s="256"/>
      <c r="T311" s="257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8" t="s">
        <v>164</v>
      </c>
      <c r="AU311" s="258" t="s">
        <v>84</v>
      </c>
      <c r="AV311" s="13" t="s">
        <v>86</v>
      </c>
      <c r="AW311" s="13" t="s">
        <v>33</v>
      </c>
      <c r="AX311" s="13" t="s">
        <v>77</v>
      </c>
      <c r="AY311" s="258" t="s">
        <v>155</v>
      </c>
    </row>
    <row r="312" s="14" customFormat="1">
      <c r="A312" s="14"/>
      <c r="B312" s="259"/>
      <c r="C312" s="260"/>
      <c r="D312" s="233" t="s">
        <v>164</v>
      </c>
      <c r="E312" s="261" t="s">
        <v>1</v>
      </c>
      <c r="F312" s="262" t="s">
        <v>243</v>
      </c>
      <c r="G312" s="260"/>
      <c r="H312" s="263">
        <v>23.100000000000001</v>
      </c>
      <c r="I312" s="264"/>
      <c r="J312" s="260"/>
      <c r="K312" s="260"/>
      <c r="L312" s="265"/>
      <c r="M312" s="266"/>
      <c r="N312" s="267"/>
      <c r="O312" s="267"/>
      <c r="P312" s="267"/>
      <c r="Q312" s="267"/>
      <c r="R312" s="267"/>
      <c r="S312" s="267"/>
      <c r="T312" s="268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9" t="s">
        <v>164</v>
      </c>
      <c r="AU312" s="269" t="s">
        <v>84</v>
      </c>
      <c r="AV312" s="14" t="s">
        <v>161</v>
      </c>
      <c r="AW312" s="14" t="s">
        <v>33</v>
      </c>
      <c r="AX312" s="14" t="s">
        <v>84</v>
      </c>
      <c r="AY312" s="269" t="s">
        <v>155</v>
      </c>
    </row>
    <row r="313" s="2" customFormat="1" ht="21.75" customHeight="1">
      <c r="A313" s="37"/>
      <c r="B313" s="38"/>
      <c r="C313" s="220" t="s">
        <v>514</v>
      </c>
      <c r="D313" s="220" t="s">
        <v>156</v>
      </c>
      <c r="E313" s="221" t="s">
        <v>555</v>
      </c>
      <c r="F313" s="222" t="s">
        <v>556</v>
      </c>
      <c r="G313" s="223" t="s">
        <v>209</v>
      </c>
      <c r="H313" s="224">
        <v>90.859999999999999</v>
      </c>
      <c r="I313" s="225"/>
      <c r="J313" s="226">
        <f>ROUND(I313*H313,2)</f>
        <v>0</v>
      </c>
      <c r="K313" s="222" t="s">
        <v>160</v>
      </c>
      <c r="L313" s="43"/>
      <c r="M313" s="227" t="s">
        <v>1</v>
      </c>
      <c r="N313" s="228" t="s">
        <v>44</v>
      </c>
      <c r="O313" s="91"/>
      <c r="P313" s="229">
        <f>O313*H313</f>
        <v>0</v>
      </c>
      <c r="Q313" s="229">
        <v>0</v>
      </c>
      <c r="R313" s="229">
        <f>Q313*H313</f>
        <v>0</v>
      </c>
      <c r="S313" s="229">
        <v>0</v>
      </c>
      <c r="T313" s="230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31" t="s">
        <v>161</v>
      </c>
      <c r="AT313" s="231" t="s">
        <v>156</v>
      </c>
      <c r="AU313" s="231" t="s">
        <v>84</v>
      </c>
      <c r="AY313" s="16" t="s">
        <v>155</v>
      </c>
      <c r="BE313" s="232">
        <f>IF(N313="základní",J313,0)</f>
        <v>0</v>
      </c>
      <c r="BF313" s="232">
        <f>IF(N313="snížená",J313,0)</f>
        <v>0</v>
      </c>
      <c r="BG313" s="232">
        <f>IF(N313="zákl. přenesená",J313,0)</f>
        <v>0</v>
      </c>
      <c r="BH313" s="232">
        <f>IF(N313="sníž. přenesená",J313,0)</f>
        <v>0</v>
      </c>
      <c r="BI313" s="232">
        <f>IF(N313="nulová",J313,0)</f>
        <v>0</v>
      </c>
      <c r="BJ313" s="16" t="s">
        <v>161</v>
      </c>
      <c r="BK313" s="232">
        <f>ROUND(I313*H313,2)</f>
        <v>0</v>
      </c>
      <c r="BL313" s="16" t="s">
        <v>161</v>
      </c>
      <c r="BM313" s="231" t="s">
        <v>1058</v>
      </c>
    </row>
    <row r="314" s="2" customFormat="1">
      <c r="A314" s="37"/>
      <c r="B314" s="38"/>
      <c r="C314" s="39"/>
      <c r="D314" s="233" t="s">
        <v>163</v>
      </c>
      <c r="E314" s="39"/>
      <c r="F314" s="234" t="s">
        <v>556</v>
      </c>
      <c r="G314" s="39"/>
      <c r="H314" s="39"/>
      <c r="I314" s="235"/>
      <c r="J314" s="39"/>
      <c r="K314" s="39"/>
      <c r="L314" s="43"/>
      <c r="M314" s="236"/>
      <c r="N314" s="237"/>
      <c r="O314" s="91"/>
      <c r="P314" s="91"/>
      <c r="Q314" s="91"/>
      <c r="R314" s="91"/>
      <c r="S314" s="91"/>
      <c r="T314" s="92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6" t="s">
        <v>163</v>
      </c>
      <c r="AU314" s="16" t="s">
        <v>84</v>
      </c>
    </row>
    <row r="315" s="13" customFormat="1">
      <c r="A315" s="13"/>
      <c r="B315" s="248"/>
      <c r="C315" s="249"/>
      <c r="D315" s="233" t="s">
        <v>164</v>
      </c>
      <c r="E315" s="250" t="s">
        <v>1</v>
      </c>
      <c r="F315" s="251" t="s">
        <v>1059</v>
      </c>
      <c r="G315" s="249"/>
      <c r="H315" s="252">
        <v>90.859999999999999</v>
      </c>
      <c r="I315" s="253"/>
      <c r="J315" s="249"/>
      <c r="K315" s="249"/>
      <c r="L315" s="254"/>
      <c r="M315" s="255"/>
      <c r="N315" s="256"/>
      <c r="O315" s="256"/>
      <c r="P315" s="256"/>
      <c r="Q315" s="256"/>
      <c r="R315" s="256"/>
      <c r="S315" s="256"/>
      <c r="T315" s="257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8" t="s">
        <v>164</v>
      </c>
      <c r="AU315" s="258" t="s">
        <v>84</v>
      </c>
      <c r="AV315" s="13" t="s">
        <v>86</v>
      </c>
      <c r="AW315" s="13" t="s">
        <v>33</v>
      </c>
      <c r="AX315" s="13" t="s">
        <v>77</v>
      </c>
      <c r="AY315" s="258" t="s">
        <v>155</v>
      </c>
    </row>
    <row r="316" s="14" customFormat="1">
      <c r="A316" s="14"/>
      <c r="B316" s="259"/>
      <c r="C316" s="260"/>
      <c r="D316" s="233" t="s">
        <v>164</v>
      </c>
      <c r="E316" s="261" t="s">
        <v>1</v>
      </c>
      <c r="F316" s="262" t="s">
        <v>243</v>
      </c>
      <c r="G316" s="260"/>
      <c r="H316" s="263">
        <v>90.859999999999999</v>
      </c>
      <c r="I316" s="264"/>
      <c r="J316" s="260"/>
      <c r="K316" s="260"/>
      <c r="L316" s="265"/>
      <c r="M316" s="266"/>
      <c r="N316" s="267"/>
      <c r="O316" s="267"/>
      <c r="P316" s="267"/>
      <c r="Q316" s="267"/>
      <c r="R316" s="267"/>
      <c r="S316" s="267"/>
      <c r="T316" s="268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9" t="s">
        <v>164</v>
      </c>
      <c r="AU316" s="269" t="s">
        <v>84</v>
      </c>
      <c r="AV316" s="14" t="s">
        <v>161</v>
      </c>
      <c r="AW316" s="14" t="s">
        <v>33</v>
      </c>
      <c r="AX316" s="14" t="s">
        <v>84</v>
      </c>
      <c r="AY316" s="269" t="s">
        <v>155</v>
      </c>
    </row>
    <row r="317" s="11" customFormat="1" ht="25.92" customHeight="1">
      <c r="A317" s="11"/>
      <c r="B317" s="206"/>
      <c r="C317" s="207"/>
      <c r="D317" s="208" t="s">
        <v>76</v>
      </c>
      <c r="E317" s="209" t="s">
        <v>893</v>
      </c>
      <c r="F317" s="209" t="s">
        <v>894</v>
      </c>
      <c r="G317" s="207"/>
      <c r="H317" s="207"/>
      <c r="I317" s="210"/>
      <c r="J317" s="211">
        <f>BK317</f>
        <v>0</v>
      </c>
      <c r="K317" s="207"/>
      <c r="L317" s="212"/>
      <c r="M317" s="213"/>
      <c r="N317" s="214"/>
      <c r="O317" s="214"/>
      <c r="P317" s="215">
        <f>SUM(P318:P341)</f>
        <v>0</v>
      </c>
      <c r="Q317" s="214"/>
      <c r="R317" s="215">
        <f>SUM(R318:R341)</f>
        <v>0</v>
      </c>
      <c r="S317" s="214"/>
      <c r="T317" s="216">
        <f>SUM(T318:T341)</f>
        <v>0</v>
      </c>
      <c r="U317" s="11"/>
      <c r="V317" s="11"/>
      <c r="W317" s="11"/>
      <c r="X317" s="11"/>
      <c r="Y317" s="11"/>
      <c r="Z317" s="11"/>
      <c r="AA317" s="11"/>
      <c r="AB317" s="11"/>
      <c r="AC317" s="11"/>
      <c r="AD317" s="11"/>
      <c r="AE317" s="11"/>
      <c r="AR317" s="217" t="s">
        <v>84</v>
      </c>
      <c r="AT317" s="218" t="s">
        <v>76</v>
      </c>
      <c r="AU317" s="218" t="s">
        <v>77</v>
      </c>
      <c r="AY317" s="217" t="s">
        <v>155</v>
      </c>
      <c r="BK317" s="219">
        <f>SUM(BK318:BK341)</f>
        <v>0</v>
      </c>
    </row>
    <row r="318" s="2" customFormat="1" ht="16.5" customHeight="1">
      <c r="A318" s="37"/>
      <c r="B318" s="38"/>
      <c r="C318" s="220" t="s">
        <v>518</v>
      </c>
      <c r="D318" s="220" t="s">
        <v>156</v>
      </c>
      <c r="E318" s="221" t="s">
        <v>895</v>
      </c>
      <c r="F318" s="222" t="s">
        <v>896</v>
      </c>
      <c r="G318" s="223" t="s">
        <v>159</v>
      </c>
      <c r="H318" s="224">
        <v>35.100000000000001</v>
      </c>
      <c r="I318" s="225"/>
      <c r="J318" s="226">
        <f>ROUND(I318*H318,2)</f>
        <v>0</v>
      </c>
      <c r="K318" s="222" t="s">
        <v>160</v>
      </c>
      <c r="L318" s="43"/>
      <c r="M318" s="227" t="s">
        <v>1</v>
      </c>
      <c r="N318" s="228" t="s">
        <v>44</v>
      </c>
      <c r="O318" s="91"/>
      <c r="P318" s="229">
        <f>O318*H318</f>
        <v>0</v>
      </c>
      <c r="Q318" s="229">
        <v>0</v>
      </c>
      <c r="R318" s="229">
        <f>Q318*H318</f>
        <v>0</v>
      </c>
      <c r="S318" s="229">
        <v>0</v>
      </c>
      <c r="T318" s="230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31" t="s">
        <v>161</v>
      </c>
      <c r="AT318" s="231" t="s">
        <v>156</v>
      </c>
      <c r="AU318" s="231" t="s">
        <v>84</v>
      </c>
      <c r="AY318" s="16" t="s">
        <v>155</v>
      </c>
      <c r="BE318" s="232">
        <f>IF(N318="základní",J318,0)</f>
        <v>0</v>
      </c>
      <c r="BF318" s="232">
        <f>IF(N318="snížená",J318,0)</f>
        <v>0</v>
      </c>
      <c r="BG318" s="232">
        <f>IF(N318="zákl. přenesená",J318,0)</f>
        <v>0</v>
      </c>
      <c r="BH318" s="232">
        <f>IF(N318="sníž. přenesená",J318,0)</f>
        <v>0</v>
      </c>
      <c r="BI318" s="232">
        <f>IF(N318="nulová",J318,0)</f>
        <v>0</v>
      </c>
      <c r="BJ318" s="16" t="s">
        <v>161</v>
      </c>
      <c r="BK318" s="232">
        <f>ROUND(I318*H318,2)</f>
        <v>0</v>
      </c>
      <c r="BL318" s="16" t="s">
        <v>161</v>
      </c>
      <c r="BM318" s="231" t="s">
        <v>1060</v>
      </c>
    </row>
    <row r="319" s="2" customFormat="1">
      <c r="A319" s="37"/>
      <c r="B319" s="38"/>
      <c r="C319" s="39"/>
      <c r="D319" s="233" t="s">
        <v>163</v>
      </c>
      <c r="E319" s="39"/>
      <c r="F319" s="234" t="s">
        <v>896</v>
      </c>
      <c r="G319" s="39"/>
      <c r="H319" s="39"/>
      <c r="I319" s="235"/>
      <c r="J319" s="39"/>
      <c r="K319" s="39"/>
      <c r="L319" s="43"/>
      <c r="M319" s="236"/>
      <c r="N319" s="237"/>
      <c r="O319" s="91"/>
      <c r="P319" s="91"/>
      <c r="Q319" s="91"/>
      <c r="R319" s="91"/>
      <c r="S319" s="91"/>
      <c r="T319" s="92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T319" s="16" t="s">
        <v>163</v>
      </c>
      <c r="AU319" s="16" t="s">
        <v>84</v>
      </c>
    </row>
    <row r="320" s="13" customFormat="1">
      <c r="A320" s="13"/>
      <c r="B320" s="248"/>
      <c r="C320" s="249"/>
      <c r="D320" s="233" t="s">
        <v>164</v>
      </c>
      <c r="E320" s="250" t="s">
        <v>1</v>
      </c>
      <c r="F320" s="251" t="s">
        <v>1061</v>
      </c>
      <c r="G320" s="249"/>
      <c r="H320" s="252">
        <v>21.25</v>
      </c>
      <c r="I320" s="253"/>
      <c r="J320" s="249"/>
      <c r="K320" s="249"/>
      <c r="L320" s="254"/>
      <c r="M320" s="255"/>
      <c r="N320" s="256"/>
      <c r="O320" s="256"/>
      <c r="P320" s="256"/>
      <c r="Q320" s="256"/>
      <c r="R320" s="256"/>
      <c r="S320" s="256"/>
      <c r="T320" s="257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8" t="s">
        <v>164</v>
      </c>
      <c r="AU320" s="258" t="s">
        <v>84</v>
      </c>
      <c r="AV320" s="13" t="s">
        <v>86</v>
      </c>
      <c r="AW320" s="13" t="s">
        <v>33</v>
      </c>
      <c r="AX320" s="13" t="s">
        <v>77</v>
      </c>
      <c r="AY320" s="258" t="s">
        <v>155</v>
      </c>
    </row>
    <row r="321" s="13" customFormat="1">
      <c r="A321" s="13"/>
      <c r="B321" s="248"/>
      <c r="C321" s="249"/>
      <c r="D321" s="233" t="s">
        <v>164</v>
      </c>
      <c r="E321" s="250" t="s">
        <v>1</v>
      </c>
      <c r="F321" s="251" t="s">
        <v>1062</v>
      </c>
      <c r="G321" s="249"/>
      <c r="H321" s="252">
        <v>4</v>
      </c>
      <c r="I321" s="253"/>
      <c r="J321" s="249"/>
      <c r="K321" s="249"/>
      <c r="L321" s="254"/>
      <c r="M321" s="255"/>
      <c r="N321" s="256"/>
      <c r="O321" s="256"/>
      <c r="P321" s="256"/>
      <c r="Q321" s="256"/>
      <c r="R321" s="256"/>
      <c r="S321" s="256"/>
      <c r="T321" s="257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8" t="s">
        <v>164</v>
      </c>
      <c r="AU321" s="258" t="s">
        <v>84</v>
      </c>
      <c r="AV321" s="13" t="s">
        <v>86</v>
      </c>
      <c r="AW321" s="13" t="s">
        <v>33</v>
      </c>
      <c r="AX321" s="13" t="s">
        <v>77</v>
      </c>
      <c r="AY321" s="258" t="s">
        <v>155</v>
      </c>
    </row>
    <row r="322" s="13" customFormat="1">
      <c r="A322" s="13"/>
      <c r="B322" s="248"/>
      <c r="C322" s="249"/>
      <c r="D322" s="233" t="s">
        <v>164</v>
      </c>
      <c r="E322" s="250" t="s">
        <v>1</v>
      </c>
      <c r="F322" s="251" t="s">
        <v>1063</v>
      </c>
      <c r="G322" s="249"/>
      <c r="H322" s="252">
        <v>9</v>
      </c>
      <c r="I322" s="253"/>
      <c r="J322" s="249"/>
      <c r="K322" s="249"/>
      <c r="L322" s="254"/>
      <c r="M322" s="255"/>
      <c r="N322" s="256"/>
      <c r="O322" s="256"/>
      <c r="P322" s="256"/>
      <c r="Q322" s="256"/>
      <c r="R322" s="256"/>
      <c r="S322" s="256"/>
      <c r="T322" s="257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8" t="s">
        <v>164</v>
      </c>
      <c r="AU322" s="258" t="s">
        <v>84</v>
      </c>
      <c r="AV322" s="13" t="s">
        <v>86</v>
      </c>
      <c r="AW322" s="13" t="s">
        <v>33</v>
      </c>
      <c r="AX322" s="13" t="s">
        <v>77</v>
      </c>
      <c r="AY322" s="258" t="s">
        <v>155</v>
      </c>
    </row>
    <row r="323" s="13" customFormat="1">
      <c r="A323" s="13"/>
      <c r="B323" s="248"/>
      <c r="C323" s="249"/>
      <c r="D323" s="233" t="s">
        <v>164</v>
      </c>
      <c r="E323" s="250" t="s">
        <v>1</v>
      </c>
      <c r="F323" s="251" t="s">
        <v>1064</v>
      </c>
      <c r="G323" s="249"/>
      <c r="H323" s="252">
        <v>0.84999999999999998</v>
      </c>
      <c r="I323" s="253"/>
      <c r="J323" s="249"/>
      <c r="K323" s="249"/>
      <c r="L323" s="254"/>
      <c r="M323" s="255"/>
      <c r="N323" s="256"/>
      <c r="O323" s="256"/>
      <c r="P323" s="256"/>
      <c r="Q323" s="256"/>
      <c r="R323" s="256"/>
      <c r="S323" s="256"/>
      <c r="T323" s="257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58" t="s">
        <v>164</v>
      </c>
      <c r="AU323" s="258" t="s">
        <v>84</v>
      </c>
      <c r="AV323" s="13" t="s">
        <v>86</v>
      </c>
      <c r="AW323" s="13" t="s">
        <v>33</v>
      </c>
      <c r="AX323" s="13" t="s">
        <v>77</v>
      </c>
      <c r="AY323" s="258" t="s">
        <v>155</v>
      </c>
    </row>
    <row r="324" s="14" customFormat="1">
      <c r="A324" s="14"/>
      <c r="B324" s="259"/>
      <c r="C324" s="260"/>
      <c r="D324" s="233" t="s">
        <v>164</v>
      </c>
      <c r="E324" s="261" t="s">
        <v>1</v>
      </c>
      <c r="F324" s="262" t="s">
        <v>243</v>
      </c>
      <c r="G324" s="260"/>
      <c r="H324" s="263">
        <v>35.100000000000001</v>
      </c>
      <c r="I324" s="264"/>
      <c r="J324" s="260"/>
      <c r="K324" s="260"/>
      <c r="L324" s="265"/>
      <c r="M324" s="266"/>
      <c r="N324" s="267"/>
      <c r="O324" s="267"/>
      <c r="P324" s="267"/>
      <c r="Q324" s="267"/>
      <c r="R324" s="267"/>
      <c r="S324" s="267"/>
      <c r="T324" s="268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69" t="s">
        <v>164</v>
      </c>
      <c r="AU324" s="269" t="s">
        <v>84</v>
      </c>
      <c r="AV324" s="14" t="s">
        <v>161</v>
      </c>
      <c r="AW324" s="14" t="s">
        <v>33</v>
      </c>
      <c r="AX324" s="14" t="s">
        <v>84</v>
      </c>
      <c r="AY324" s="269" t="s">
        <v>155</v>
      </c>
    </row>
    <row r="325" s="2" customFormat="1" ht="24.15" customHeight="1">
      <c r="A325" s="37"/>
      <c r="B325" s="38"/>
      <c r="C325" s="220" t="s">
        <v>522</v>
      </c>
      <c r="D325" s="220" t="s">
        <v>156</v>
      </c>
      <c r="E325" s="221" t="s">
        <v>905</v>
      </c>
      <c r="F325" s="222" t="s">
        <v>1065</v>
      </c>
      <c r="G325" s="223" t="s">
        <v>209</v>
      </c>
      <c r="H325" s="224">
        <v>80.730000000000004</v>
      </c>
      <c r="I325" s="225"/>
      <c r="J325" s="226">
        <f>ROUND(I325*H325,2)</f>
        <v>0</v>
      </c>
      <c r="K325" s="222" t="s">
        <v>160</v>
      </c>
      <c r="L325" s="43"/>
      <c r="M325" s="227" t="s">
        <v>1</v>
      </c>
      <c r="N325" s="228" t="s">
        <v>44</v>
      </c>
      <c r="O325" s="91"/>
      <c r="P325" s="229">
        <f>O325*H325</f>
        <v>0</v>
      </c>
      <c r="Q325" s="229">
        <v>0</v>
      </c>
      <c r="R325" s="229">
        <f>Q325*H325</f>
        <v>0</v>
      </c>
      <c r="S325" s="229">
        <v>0</v>
      </c>
      <c r="T325" s="230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31" t="s">
        <v>161</v>
      </c>
      <c r="AT325" s="231" t="s">
        <v>156</v>
      </c>
      <c r="AU325" s="231" t="s">
        <v>84</v>
      </c>
      <c r="AY325" s="16" t="s">
        <v>155</v>
      </c>
      <c r="BE325" s="232">
        <f>IF(N325="základní",J325,0)</f>
        <v>0</v>
      </c>
      <c r="BF325" s="232">
        <f>IF(N325="snížená",J325,0)</f>
        <v>0</v>
      </c>
      <c r="BG325" s="232">
        <f>IF(N325="zákl. přenesená",J325,0)</f>
        <v>0</v>
      </c>
      <c r="BH325" s="232">
        <f>IF(N325="sníž. přenesená",J325,0)</f>
        <v>0</v>
      </c>
      <c r="BI325" s="232">
        <f>IF(N325="nulová",J325,0)</f>
        <v>0</v>
      </c>
      <c r="BJ325" s="16" t="s">
        <v>161</v>
      </c>
      <c r="BK325" s="232">
        <f>ROUND(I325*H325,2)</f>
        <v>0</v>
      </c>
      <c r="BL325" s="16" t="s">
        <v>161</v>
      </c>
      <c r="BM325" s="231" t="s">
        <v>1066</v>
      </c>
    </row>
    <row r="326" s="2" customFormat="1">
      <c r="A326" s="37"/>
      <c r="B326" s="38"/>
      <c r="C326" s="39"/>
      <c r="D326" s="233" t="s">
        <v>163</v>
      </c>
      <c r="E326" s="39"/>
      <c r="F326" s="234" t="s">
        <v>1065</v>
      </c>
      <c r="G326" s="39"/>
      <c r="H326" s="39"/>
      <c r="I326" s="235"/>
      <c r="J326" s="39"/>
      <c r="K326" s="39"/>
      <c r="L326" s="43"/>
      <c r="M326" s="236"/>
      <c r="N326" s="237"/>
      <c r="O326" s="91"/>
      <c r="P326" s="91"/>
      <c r="Q326" s="91"/>
      <c r="R326" s="91"/>
      <c r="S326" s="91"/>
      <c r="T326" s="92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6" t="s">
        <v>163</v>
      </c>
      <c r="AU326" s="16" t="s">
        <v>84</v>
      </c>
    </row>
    <row r="327" s="13" customFormat="1">
      <c r="A327" s="13"/>
      <c r="B327" s="248"/>
      <c r="C327" s="249"/>
      <c r="D327" s="233" t="s">
        <v>164</v>
      </c>
      <c r="E327" s="250" t="s">
        <v>1</v>
      </c>
      <c r="F327" s="251" t="s">
        <v>1067</v>
      </c>
      <c r="G327" s="249"/>
      <c r="H327" s="252">
        <v>80.730000000000004</v>
      </c>
      <c r="I327" s="253"/>
      <c r="J327" s="249"/>
      <c r="K327" s="249"/>
      <c r="L327" s="254"/>
      <c r="M327" s="255"/>
      <c r="N327" s="256"/>
      <c r="O327" s="256"/>
      <c r="P327" s="256"/>
      <c r="Q327" s="256"/>
      <c r="R327" s="256"/>
      <c r="S327" s="256"/>
      <c r="T327" s="257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8" t="s">
        <v>164</v>
      </c>
      <c r="AU327" s="258" t="s">
        <v>84</v>
      </c>
      <c r="AV327" s="13" t="s">
        <v>86</v>
      </c>
      <c r="AW327" s="13" t="s">
        <v>33</v>
      </c>
      <c r="AX327" s="13" t="s">
        <v>77</v>
      </c>
      <c r="AY327" s="258" t="s">
        <v>155</v>
      </c>
    </row>
    <row r="328" s="14" customFormat="1">
      <c r="A328" s="14"/>
      <c r="B328" s="259"/>
      <c r="C328" s="260"/>
      <c r="D328" s="233" t="s">
        <v>164</v>
      </c>
      <c r="E328" s="261" t="s">
        <v>1</v>
      </c>
      <c r="F328" s="262" t="s">
        <v>243</v>
      </c>
      <c r="G328" s="260"/>
      <c r="H328" s="263">
        <v>80.730000000000004</v>
      </c>
      <c r="I328" s="264"/>
      <c r="J328" s="260"/>
      <c r="K328" s="260"/>
      <c r="L328" s="265"/>
      <c r="M328" s="266"/>
      <c r="N328" s="267"/>
      <c r="O328" s="267"/>
      <c r="P328" s="267"/>
      <c r="Q328" s="267"/>
      <c r="R328" s="267"/>
      <c r="S328" s="267"/>
      <c r="T328" s="268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9" t="s">
        <v>164</v>
      </c>
      <c r="AU328" s="269" t="s">
        <v>84</v>
      </c>
      <c r="AV328" s="14" t="s">
        <v>161</v>
      </c>
      <c r="AW328" s="14" t="s">
        <v>33</v>
      </c>
      <c r="AX328" s="14" t="s">
        <v>84</v>
      </c>
      <c r="AY328" s="269" t="s">
        <v>155</v>
      </c>
    </row>
    <row r="329" s="2" customFormat="1" ht="21.75" customHeight="1">
      <c r="A329" s="37"/>
      <c r="B329" s="38"/>
      <c r="C329" s="220" t="s">
        <v>526</v>
      </c>
      <c r="D329" s="220" t="s">
        <v>156</v>
      </c>
      <c r="E329" s="221" t="s">
        <v>550</v>
      </c>
      <c r="F329" s="222" t="s">
        <v>551</v>
      </c>
      <c r="G329" s="223" t="s">
        <v>209</v>
      </c>
      <c r="H329" s="224">
        <v>171.59</v>
      </c>
      <c r="I329" s="225"/>
      <c r="J329" s="226">
        <f>ROUND(I329*H329,2)</f>
        <v>0</v>
      </c>
      <c r="K329" s="222" t="s">
        <v>160</v>
      </c>
      <c r="L329" s="43"/>
      <c r="M329" s="227" t="s">
        <v>1</v>
      </c>
      <c r="N329" s="228" t="s">
        <v>44</v>
      </c>
      <c r="O329" s="91"/>
      <c r="P329" s="229">
        <f>O329*H329</f>
        <v>0</v>
      </c>
      <c r="Q329" s="229">
        <v>0</v>
      </c>
      <c r="R329" s="229">
        <f>Q329*H329</f>
        <v>0</v>
      </c>
      <c r="S329" s="229">
        <v>0</v>
      </c>
      <c r="T329" s="230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31" t="s">
        <v>161</v>
      </c>
      <c r="AT329" s="231" t="s">
        <v>156</v>
      </c>
      <c r="AU329" s="231" t="s">
        <v>84</v>
      </c>
      <c r="AY329" s="16" t="s">
        <v>155</v>
      </c>
      <c r="BE329" s="232">
        <f>IF(N329="základní",J329,0)</f>
        <v>0</v>
      </c>
      <c r="BF329" s="232">
        <f>IF(N329="snížená",J329,0)</f>
        <v>0</v>
      </c>
      <c r="BG329" s="232">
        <f>IF(N329="zákl. přenesená",J329,0)</f>
        <v>0</v>
      </c>
      <c r="BH329" s="232">
        <f>IF(N329="sníž. přenesená",J329,0)</f>
        <v>0</v>
      </c>
      <c r="BI329" s="232">
        <f>IF(N329="nulová",J329,0)</f>
        <v>0</v>
      </c>
      <c r="BJ329" s="16" t="s">
        <v>161</v>
      </c>
      <c r="BK329" s="232">
        <f>ROUND(I329*H329,2)</f>
        <v>0</v>
      </c>
      <c r="BL329" s="16" t="s">
        <v>161</v>
      </c>
      <c r="BM329" s="231" t="s">
        <v>1068</v>
      </c>
    </row>
    <row r="330" s="2" customFormat="1">
      <c r="A330" s="37"/>
      <c r="B330" s="38"/>
      <c r="C330" s="39"/>
      <c r="D330" s="233" t="s">
        <v>163</v>
      </c>
      <c r="E330" s="39"/>
      <c r="F330" s="234" t="s">
        <v>551</v>
      </c>
      <c r="G330" s="39"/>
      <c r="H330" s="39"/>
      <c r="I330" s="235"/>
      <c r="J330" s="39"/>
      <c r="K330" s="39"/>
      <c r="L330" s="43"/>
      <c r="M330" s="236"/>
      <c r="N330" s="237"/>
      <c r="O330" s="91"/>
      <c r="P330" s="91"/>
      <c r="Q330" s="91"/>
      <c r="R330" s="91"/>
      <c r="S330" s="91"/>
      <c r="T330" s="92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6" t="s">
        <v>163</v>
      </c>
      <c r="AU330" s="16" t="s">
        <v>84</v>
      </c>
    </row>
    <row r="331" s="13" customFormat="1">
      <c r="A331" s="13"/>
      <c r="B331" s="248"/>
      <c r="C331" s="249"/>
      <c r="D331" s="233" t="s">
        <v>164</v>
      </c>
      <c r="E331" s="250" t="s">
        <v>1</v>
      </c>
      <c r="F331" s="251" t="s">
        <v>1069</v>
      </c>
      <c r="G331" s="249"/>
      <c r="H331" s="252">
        <v>90.859999999999999</v>
      </c>
      <c r="I331" s="253"/>
      <c r="J331" s="249"/>
      <c r="K331" s="249"/>
      <c r="L331" s="254"/>
      <c r="M331" s="255"/>
      <c r="N331" s="256"/>
      <c r="O331" s="256"/>
      <c r="P331" s="256"/>
      <c r="Q331" s="256"/>
      <c r="R331" s="256"/>
      <c r="S331" s="256"/>
      <c r="T331" s="257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8" t="s">
        <v>164</v>
      </c>
      <c r="AU331" s="258" t="s">
        <v>84</v>
      </c>
      <c r="AV331" s="13" t="s">
        <v>86</v>
      </c>
      <c r="AW331" s="13" t="s">
        <v>33</v>
      </c>
      <c r="AX331" s="13" t="s">
        <v>77</v>
      </c>
      <c r="AY331" s="258" t="s">
        <v>155</v>
      </c>
    </row>
    <row r="332" s="13" customFormat="1">
      <c r="A332" s="13"/>
      <c r="B332" s="248"/>
      <c r="C332" s="249"/>
      <c r="D332" s="233" t="s">
        <v>164</v>
      </c>
      <c r="E332" s="250" t="s">
        <v>1</v>
      </c>
      <c r="F332" s="251" t="s">
        <v>1070</v>
      </c>
      <c r="G332" s="249"/>
      <c r="H332" s="252">
        <v>80.730000000000004</v>
      </c>
      <c r="I332" s="253"/>
      <c r="J332" s="249"/>
      <c r="K332" s="249"/>
      <c r="L332" s="254"/>
      <c r="M332" s="255"/>
      <c r="N332" s="256"/>
      <c r="O332" s="256"/>
      <c r="P332" s="256"/>
      <c r="Q332" s="256"/>
      <c r="R332" s="256"/>
      <c r="S332" s="256"/>
      <c r="T332" s="257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58" t="s">
        <v>164</v>
      </c>
      <c r="AU332" s="258" t="s">
        <v>84</v>
      </c>
      <c r="AV332" s="13" t="s">
        <v>86</v>
      </c>
      <c r="AW332" s="13" t="s">
        <v>33</v>
      </c>
      <c r="AX332" s="13" t="s">
        <v>77</v>
      </c>
      <c r="AY332" s="258" t="s">
        <v>155</v>
      </c>
    </row>
    <row r="333" s="14" customFormat="1">
      <c r="A333" s="14"/>
      <c r="B333" s="259"/>
      <c r="C333" s="260"/>
      <c r="D333" s="233" t="s">
        <v>164</v>
      </c>
      <c r="E333" s="261" t="s">
        <v>1</v>
      </c>
      <c r="F333" s="262" t="s">
        <v>243</v>
      </c>
      <c r="G333" s="260"/>
      <c r="H333" s="263">
        <v>171.59</v>
      </c>
      <c r="I333" s="264"/>
      <c r="J333" s="260"/>
      <c r="K333" s="260"/>
      <c r="L333" s="265"/>
      <c r="M333" s="266"/>
      <c r="N333" s="267"/>
      <c r="O333" s="267"/>
      <c r="P333" s="267"/>
      <c r="Q333" s="267"/>
      <c r="R333" s="267"/>
      <c r="S333" s="267"/>
      <c r="T333" s="268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69" t="s">
        <v>164</v>
      </c>
      <c r="AU333" s="269" t="s">
        <v>84</v>
      </c>
      <c r="AV333" s="14" t="s">
        <v>161</v>
      </c>
      <c r="AW333" s="14" t="s">
        <v>33</v>
      </c>
      <c r="AX333" s="14" t="s">
        <v>84</v>
      </c>
      <c r="AY333" s="269" t="s">
        <v>155</v>
      </c>
    </row>
    <row r="334" s="2" customFormat="1" ht="16.5" customHeight="1">
      <c r="A334" s="37"/>
      <c r="B334" s="38"/>
      <c r="C334" s="220" t="s">
        <v>530</v>
      </c>
      <c r="D334" s="220" t="s">
        <v>156</v>
      </c>
      <c r="E334" s="221" t="s">
        <v>559</v>
      </c>
      <c r="F334" s="222" t="s">
        <v>560</v>
      </c>
      <c r="G334" s="223" t="s">
        <v>209</v>
      </c>
      <c r="H334" s="224">
        <v>171.59</v>
      </c>
      <c r="I334" s="225"/>
      <c r="J334" s="226">
        <f>ROUND(I334*H334,2)</f>
        <v>0</v>
      </c>
      <c r="K334" s="222" t="s">
        <v>160</v>
      </c>
      <c r="L334" s="43"/>
      <c r="M334" s="227" t="s">
        <v>1</v>
      </c>
      <c r="N334" s="228" t="s">
        <v>44</v>
      </c>
      <c r="O334" s="91"/>
      <c r="P334" s="229">
        <f>O334*H334</f>
        <v>0</v>
      </c>
      <c r="Q334" s="229">
        <v>0</v>
      </c>
      <c r="R334" s="229">
        <f>Q334*H334</f>
        <v>0</v>
      </c>
      <c r="S334" s="229">
        <v>0</v>
      </c>
      <c r="T334" s="230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31" t="s">
        <v>161</v>
      </c>
      <c r="AT334" s="231" t="s">
        <v>156</v>
      </c>
      <c r="AU334" s="231" t="s">
        <v>84</v>
      </c>
      <c r="AY334" s="16" t="s">
        <v>155</v>
      </c>
      <c r="BE334" s="232">
        <f>IF(N334="základní",J334,0)</f>
        <v>0</v>
      </c>
      <c r="BF334" s="232">
        <f>IF(N334="snížená",J334,0)</f>
        <v>0</v>
      </c>
      <c r="BG334" s="232">
        <f>IF(N334="zákl. přenesená",J334,0)</f>
        <v>0</v>
      </c>
      <c r="BH334" s="232">
        <f>IF(N334="sníž. přenesená",J334,0)</f>
        <v>0</v>
      </c>
      <c r="BI334" s="232">
        <f>IF(N334="nulová",J334,0)</f>
        <v>0</v>
      </c>
      <c r="BJ334" s="16" t="s">
        <v>161</v>
      </c>
      <c r="BK334" s="232">
        <f>ROUND(I334*H334,2)</f>
        <v>0</v>
      </c>
      <c r="BL334" s="16" t="s">
        <v>161</v>
      </c>
      <c r="BM334" s="231" t="s">
        <v>1071</v>
      </c>
    </row>
    <row r="335" s="2" customFormat="1">
      <c r="A335" s="37"/>
      <c r="B335" s="38"/>
      <c r="C335" s="39"/>
      <c r="D335" s="233" t="s">
        <v>163</v>
      </c>
      <c r="E335" s="39"/>
      <c r="F335" s="234" t="s">
        <v>560</v>
      </c>
      <c r="G335" s="39"/>
      <c r="H335" s="39"/>
      <c r="I335" s="235"/>
      <c r="J335" s="39"/>
      <c r="K335" s="39"/>
      <c r="L335" s="43"/>
      <c r="M335" s="236"/>
      <c r="N335" s="237"/>
      <c r="O335" s="91"/>
      <c r="P335" s="91"/>
      <c r="Q335" s="91"/>
      <c r="R335" s="91"/>
      <c r="S335" s="91"/>
      <c r="T335" s="92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T335" s="16" t="s">
        <v>163</v>
      </c>
      <c r="AU335" s="16" t="s">
        <v>84</v>
      </c>
    </row>
    <row r="336" s="2" customFormat="1" ht="21.75" customHeight="1">
      <c r="A336" s="37"/>
      <c r="B336" s="38"/>
      <c r="C336" s="220" t="s">
        <v>534</v>
      </c>
      <c r="D336" s="220" t="s">
        <v>156</v>
      </c>
      <c r="E336" s="221" t="s">
        <v>1072</v>
      </c>
      <c r="F336" s="222" t="s">
        <v>1073</v>
      </c>
      <c r="G336" s="223" t="s">
        <v>159</v>
      </c>
      <c r="H336" s="224">
        <v>0.29999999999999999</v>
      </c>
      <c r="I336" s="225"/>
      <c r="J336" s="226">
        <f>ROUND(I336*H336,2)</f>
        <v>0</v>
      </c>
      <c r="K336" s="222" t="s">
        <v>160</v>
      </c>
      <c r="L336" s="43"/>
      <c r="M336" s="227" t="s">
        <v>1</v>
      </c>
      <c r="N336" s="228" t="s">
        <v>44</v>
      </c>
      <c r="O336" s="91"/>
      <c r="P336" s="229">
        <f>O336*H336</f>
        <v>0</v>
      </c>
      <c r="Q336" s="229">
        <v>0</v>
      </c>
      <c r="R336" s="229">
        <f>Q336*H336</f>
        <v>0</v>
      </c>
      <c r="S336" s="229">
        <v>0</v>
      </c>
      <c r="T336" s="230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31" t="s">
        <v>161</v>
      </c>
      <c r="AT336" s="231" t="s">
        <v>156</v>
      </c>
      <c r="AU336" s="231" t="s">
        <v>84</v>
      </c>
      <c r="AY336" s="16" t="s">
        <v>155</v>
      </c>
      <c r="BE336" s="232">
        <f>IF(N336="základní",J336,0)</f>
        <v>0</v>
      </c>
      <c r="BF336" s="232">
        <f>IF(N336="snížená",J336,0)</f>
        <v>0</v>
      </c>
      <c r="BG336" s="232">
        <f>IF(N336="zákl. přenesená",J336,0)</f>
        <v>0</v>
      </c>
      <c r="BH336" s="232">
        <f>IF(N336="sníž. přenesená",J336,0)</f>
        <v>0</v>
      </c>
      <c r="BI336" s="232">
        <f>IF(N336="nulová",J336,0)</f>
        <v>0</v>
      </c>
      <c r="BJ336" s="16" t="s">
        <v>161</v>
      </c>
      <c r="BK336" s="232">
        <f>ROUND(I336*H336,2)</f>
        <v>0</v>
      </c>
      <c r="BL336" s="16" t="s">
        <v>161</v>
      </c>
      <c r="BM336" s="231" t="s">
        <v>1074</v>
      </c>
    </row>
    <row r="337" s="2" customFormat="1">
      <c r="A337" s="37"/>
      <c r="B337" s="38"/>
      <c r="C337" s="39"/>
      <c r="D337" s="233" t="s">
        <v>163</v>
      </c>
      <c r="E337" s="39"/>
      <c r="F337" s="234" t="s">
        <v>1073</v>
      </c>
      <c r="G337" s="39"/>
      <c r="H337" s="39"/>
      <c r="I337" s="235"/>
      <c r="J337" s="39"/>
      <c r="K337" s="39"/>
      <c r="L337" s="43"/>
      <c r="M337" s="236"/>
      <c r="N337" s="237"/>
      <c r="O337" s="91"/>
      <c r="P337" s="91"/>
      <c r="Q337" s="91"/>
      <c r="R337" s="91"/>
      <c r="S337" s="91"/>
      <c r="T337" s="92"/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T337" s="16" t="s">
        <v>163</v>
      </c>
      <c r="AU337" s="16" t="s">
        <v>84</v>
      </c>
    </row>
    <row r="338" s="13" customFormat="1">
      <c r="A338" s="13"/>
      <c r="B338" s="248"/>
      <c r="C338" s="249"/>
      <c r="D338" s="233" t="s">
        <v>164</v>
      </c>
      <c r="E338" s="250" t="s">
        <v>1</v>
      </c>
      <c r="F338" s="251" t="s">
        <v>1075</v>
      </c>
      <c r="G338" s="249"/>
      <c r="H338" s="252">
        <v>0.29999999999999999</v>
      </c>
      <c r="I338" s="253"/>
      <c r="J338" s="249"/>
      <c r="K338" s="249"/>
      <c r="L338" s="254"/>
      <c r="M338" s="255"/>
      <c r="N338" s="256"/>
      <c r="O338" s="256"/>
      <c r="P338" s="256"/>
      <c r="Q338" s="256"/>
      <c r="R338" s="256"/>
      <c r="S338" s="256"/>
      <c r="T338" s="257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8" t="s">
        <v>164</v>
      </c>
      <c r="AU338" s="258" t="s">
        <v>84</v>
      </c>
      <c r="AV338" s="13" t="s">
        <v>86</v>
      </c>
      <c r="AW338" s="13" t="s">
        <v>33</v>
      </c>
      <c r="AX338" s="13" t="s">
        <v>77</v>
      </c>
      <c r="AY338" s="258" t="s">
        <v>155</v>
      </c>
    </row>
    <row r="339" s="14" customFormat="1">
      <c r="A339" s="14"/>
      <c r="B339" s="259"/>
      <c r="C339" s="260"/>
      <c r="D339" s="233" t="s">
        <v>164</v>
      </c>
      <c r="E339" s="261" t="s">
        <v>1</v>
      </c>
      <c r="F339" s="262" t="s">
        <v>243</v>
      </c>
      <c r="G339" s="260"/>
      <c r="H339" s="263">
        <v>0.29999999999999999</v>
      </c>
      <c r="I339" s="264"/>
      <c r="J339" s="260"/>
      <c r="K339" s="260"/>
      <c r="L339" s="265"/>
      <c r="M339" s="266"/>
      <c r="N339" s="267"/>
      <c r="O339" s="267"/>
      <c r="P339" s="267"/>
      <c r="Q339" s="267"/>
      <c r="R339" s="267"/>
      <c r="S339" s="267"/>
      <c r="T339" s="268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69" t="s">
        <v>164</v>
      </c>
      <c r="AU339" s="269" t="s">
        <v>84</v>
      </c>
      <c r="AV339" s="14" t="s">
        <v>161</v>
      </c>
      <c r="AW339" s="14" t="s">
        <v>33</v>
      </c>
      <c r="AX339" s="14" t="s">
        <v>84</v>
      </c>
      <c r="AY339" s="269" t="s">
        <v>155</v>
      </c>
    </row>
    <row r="340" s="2" customFormat="1" ht="21.75" customHeight="1">
      <c r="A340" s="37"/>
      <c r="B340" s="38"/>
      <c r="C340" s="220" t="s">
        <v>539</v>
      </c>
      <c r="D340" s="220" t="s">
        <v>156</v>
      </c>
      <c r="E340" s="221" t="s">
        <v>1076</v>
      </c>
      <c r="F340" s="222" t="s">
        <v>1077</v>
      </c>
      <c r="G340" s="223" t="s">
        <v>215</v>
      </c>
      <c r="H340" s="224">
        <v>92</v>
      </c>
      <c r="I340" s="225"/>
      <c r="J340" s="226">
        <f>ROUND(I340*H340,2)</f>
        <v>0</v>
      </c>
      <c r="K340" s="222" t="s">
        <v>160</v>
      </c>
      <c r="L340" s="43"/>
      <c r="M340" s="227" t="s">
        <v>1</v>
      </c>
      <c r="N340" s="228" t="s">
        <v>44</v>
      </c>
      <c r="O340" s="91"/>
      <c r="P340" s="229">
        <f>O340*H340</f>
        <v>0</v>
      </c>
      <c r="Q340" s="229">
        <v>0</v>
      </c>
      <c r="R340" s="229">
        <f>Q340*H340</f>
        <v>0</v>
      </c>
      <c r="S340" s="229">
        <v>0</v>
      </c>
      <c r="T340" s="230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31" t="s">
        <v>161</v>
      </c>
      <c r="AT340" s="231" t="s">
        <v>156</v>
      </c>
      <c r="AU340" s="231" t="s">
        <v>84</v>
      </c>
      <c r="AY340" s="16" t="s">
        <v>155</v>
      </c>
      <c r="BE340" s="232">
        <f>IF(N340="základní",J340,0)</f>
        <v>0</v>
      </c>
      <c r="BF340" s="232">
        <f>IF(N340="snížená",J340,0)</f>
        <v>0</v>
      </c>
      <c r="BG340" s="232">
        <f>IF(N340="zákl. přenesená",J340,0)</f>
        <v>0</v>
      </c>
      <c r="BH340" s="232">
        <f>IF(N340="sníž. přenesená",J340,0)</f>
        <v>0</v>
      </c>
      <c r="BI340" s="232">
        <f>IF(N340="nulová",J340,0)</f>
        <v>0</v>
      </c>
      <c r="BJ340" s="16" t="s">
        <v>161</v>
      </c>
      <c r="BK340" s="232">
        <f>ROUND(I340*H340,2)</f>
        <v>0</v>
      </c>
      <c r="BL340" s="16" t="s">
        <v>161</v>
      </c>
      <c r="BM340" s="231" t="s">
        <v>1078</v>
      </c>
    </row>
    <row r="341" s="2" customFormat="1">
      <c r="A341" s="37"/>
      <c r="B341" s="38"/>
      <c r="C341" s="39"/>
      <c r="D341" s="233" t="s">
        <v>163</v>
      </c>
      <c r="E341" s="39"/>
      <c r="F341" s="234" t="s">
        <v>1077</v>
      </c>
      <c r="G341" s="39"/>
      <c r="H341" s="39"/>
      <c r="I341" s="235"/>
      <c r="J341" s="39"/>
      <c r="K341" s="39"/>
      <c r="L341" s="43"/>
      <c r="M341" s="236"/>
      <c r="N341" s="237"/>
      <c r="O341" s="91"/>
      <c r="P341" s="91"/>
      <c r="Q341" s="91"/>
      <c r="R341" s="91"/>
      <c r="S341" s="91"/>
      <c r="T341" s="92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T341" s="16" t="s">
        <v>163</v>
      </c>
      <c r="AU341" s="16" t="s">
        <v>84</v>
      </c>
    </row>
    <row r="342" s="11" customFormat="1" ht="25.92" customHeight="1">
      <c r="A342" s="11"/>
      <c r="B342" s="206"/>
      <c r="C342" s="207"/>
      <c r="D342" s="208" t="s">
        <v>76</v>
      </c>
      <c r="E342" s="209" t="s">
        <v>397</v>
      </c>
      <c r="F342" s="209" t="s">
        <v>398</v>
      </c>
      <c r="G342" s="207"/>
      <c r="H342" s="207"/>
      <c r="I342" s="210"/>
      <c r="J342" s="211">
        <f>BK342</f>
        <v>0</v>
      </c>
      <c r="K342" s="207"/>
      <c r="L342" s="212"/>
      <c r="M342" s="213"/>
      <c r="N342" s="214"/>
      <c r="O342" s="214"/>
      <c r="P342" s="215">
        <f>SUM(P343:P346)</f>
        <v>0</v>
      </c>
      <c r="Q342" s="214"/>
      <c r="R342" s="215">
        <f>SUM(R343:R346)</f>
        <v>0</v>
      </c>
      <c r="S342" s="214"/>
      <c r="T342" s="216">
        <f>SUM(T343:T346)</f>
        <v>0</v>
      </c>
      <c r="U342" s="11"/>
      <c r="V342" s="11"/>
      <c r="W342" s="11"/>
      <c r="X342" s="11"/>
      <c r="Y342" s="11"/>
      <c r="Z342" s="11"/>
      <c r="AA342" s="11"/>
      <c r="AB342" s="11"/>
      <c r="AC342" s="11"/>
      <c r="AD342" s="11"/>
      <c r="AE342" s="11"/>
      <c r="AR342" s="217" t="s">
        <v>84</v>
      </c>
      <c r="AT342" s="218" t="s">
        <v>76</v>
      </c>
      <c r="AU342" s="218" t="s">
        <v>77</v>
      </c>
      <c r="AY342" s="217" t="s">
        <v>155</v>
      </c>
      <c r="BK342" s="219">
        <f>SUM(BK343:BK346)</f>
        <v>0</v>
      </c>
    </row>
    <row r="343" s="2" customFormat="1" ht="21.75" customHeight="1">
      <c r="A343" s="37"/>
      <c r="B343" s="38"/>
      <c r="C343" s="220" t="s">
        <v>544</v>
      </c>
      <c r="D343" s="220" t="s">
        <v>156</v>
      </c>
      <c r="E343" s="221" t="s">
        <v>1079</v>
      </c>
      <c r="F343" s="222" t="s">
        <v>1080</v>
      </c>
      <c r="G343" s="223" t="s">
        <v>209</v>
      </c>
      <c r="H343" s="224">
        <v>1009.306</v>
      </c>
      <c r="I343" s="225"/>
      <c r="J343" s="226">
        <f>ROUND(I343*H343,2)</f>
        <v>0</v>
      </c>
      <c r="K343" s="222" t="s">
        <v>160</v>
      </c>
      <c r="L343" s="43"/>
      <c r="M343" s="227" t="s">
        <v>1</v>
      </c>
      <c r="N343" s="228" t="s">
        <v>44</v>
      </c>
      <c r="O343" s="91"/>
      <c r="P343" s="229">
        <f>O343*H343</f>
        <v>0</v>
      </c>
      <c r="Q343" s="229">
        <v>0</v>
      </c>
      <c r="R343" s="229">
        <f>Q343*H343</f>
        <v>0</v>
      </c>
      <c r="S343" s="229">
        <v>0</v>
      </c>
      <c r="T343" s="230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31" t="s">
        <v>161</v>
      </c>
      <c r="AT343" s="231" t="s">
        <v>156</v>
      </c>
      <c r="AU343" s="231" t="s">
        <v>84</v>
      </c>
      <c r="AY343" s="16" t="s">
        <v>155</v>
      </c>
      <c r="BE343" s="232">
        <f>IF(N343="základní",J343,0)</f>
        <v>0</v>
      </c>
      <c r="BF343" s="232">
        <f>IF(N343="snížená",J343,0)</f>
        <v>0</v>
      </c>
      <c r="BG343" s="232">
        <f>IF(N343="zákl. přenesená",J343,0)</f>
        <v>0</v>
      </c>
      <c r="BH343" s="232">
        <f>IF(N343="sníž. přenesená",J343,0)</f>
        <v>0</v>
      </c>
      <c r="BI343" s="232">
        <f>IF(N343="nulová",J343,0)</f>
        <v>0</v>
      </c>
      <c r="BJ343" s="16" t="s">
        <v>161</v>
      </c>
      <c r="BK343" s="232">
        <f>ROUND(I343*H343,2)</f>
        <v>0</v>
      </c>
      <c r="BL343" s="16" t="s">
        <v>161</v>
      </c>
      <c r="BM343" s="231" t="s">
        <v>1081</v>
      </c>
    </row>
    <row r="344" s="2" customFormat="1">
      <c r="A344" s="37"/>
      <c r="B344" s="38"/>
      <c r="C344" s="39"/>
      <c r="D344" s="233" t="s">
        <v>163</v>
      </c>
      <c r="E344" s="39"/>
      <c r="F344" s="234" t="s">
        <v>1080</v>
      </c>
      <c r="G344" s="39"/>
      <c r="H344" s="39"/>
      <c r="I344" s="235"/>
      <c r="J344" s="39"/>
      <c r="K344" s="39"/>
      <c r="L344" s="43"/>
      <c r="M344" s="236"/>
      <c r="N344" s="237"/>
      <c r="O344" s="91"/>
      <c r="P344" s="91"/>
      <c r="Q344" s="91"/>
      <c r="R344" s="91"/>
      <c r="S344" s="91"/>
      <c r="T344" s="92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T344" s="16" t="s">
        <v>163</v>
      </c>
      <c r="AU344" s="16" t="s">
        <v>84</v>
      </c>
    </row>
    <row r="345" s="13" customFormat="1">
      <c r="A345" s="13"/>
      <c r="B345" s="248"/>
      <c r="C345" s="249"/>
      <c r="D345" s="233" t="s">
        <v>164</v>
      </c>
      <c r="E345" s="250" t="s">
        <v>1</v>
      </c>
      <c r="F345" s="251" t="s">
        <v>1082</v>
      </c>
      <c r="G345" s="249"/>
      <c r="H345" s="252">
        <v>1009.306</v>
      </c>
      <c r="I345" s="253"/>
      <c r="J345" s="249"/>
      <c r="K345" s="249"/>
      <c r="L345" s="254"/>
      <c r="M345" s="255"/>
      <c r="N345" s="256"/>
      <c r="O345" s="256"/>
      <c r="P345" s="256"/>
      <c r="Q345" s="256"/>
      <c r="R345" s="256"/>
      <c r="S345" s="256"/>
      <c r="T345" s="257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58" t="s">
        <v>164</v>
      </c>
      <c r="AU345" s="258" t="s">
        <v>84</v>
      </c>
      <c r="AV345" s="13" t="s">
        <v>86</v>
      </c>
      <c r="AW345" s="13" t="s">
        <v>33</v>
      </c>
      <c r="AX345" s="13" t="s">
        <v>77</v>
      </c>
      <c r="AY345" s="258" t="s">
        <v>155</v>
      </c>
    </row>
    <row r="346" s="14" customFormat="1">
      <c r="A346" s="14"/>
      <c r="B346" s="259"/>
      <c r="C346" s="260"/>
      <c r="D346" s="233" t="s">
        <v>164</v>
      </c>
      <c r="E346" s="261" t="s">
        <v>1</v>
      </c>
      <c r="F346" s="262" t="s">
        <v>243</v>
      </c>
      <c r="G346" s="260"/>
      <c r="H346" s="263">
        <v>1009.306</v>
      </c>
      <c r="I346" s="264"/>
      <c r="J346" s="260"/>
      <c r="K346" s="260"/>
      <c r="L346" s="265"/>
      <c r="M346" s="270"/>
      <c r="N346" s="271"/>
      <c r="O346" s="271"/>
      <c r="P346" s="271"/>
      <c r="Q346" s="271"/>
      <c r="R346" s="271"/>
      <c r="S346" s="271"/>
      <c r="T346" s="272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9" t="s">
        <v>164</v>
      </c>
      <c r="AU346" s="269" t="s">
        <v>84</v>
      </c>
      <c r="AV346" s="14" t="s">
        <v>161</v>
      </c>
      <c r="AW346" s="14" t="s">
        <v>33</v>
      </c>
      <c r="AX346" s="14" t="s">
        <v>84</v>
      </c>
      <c r="AY346" s="269" t="s">
        <v>155</v>
      </c>
    </row>
    <row r="347" s="2" customFormat="1" ht="6.96" customHeight="1">
      <c r="A347" s="37"/>
      <c r="B347" s="66"/>
      <c r="C347" s="67"/>
      <c r="D347" s="67"/>
      <c r="E347" s="67"/>
      <c r="F347" s="67"/>
      <c r="G347" s="67"/>
      <c r="H347" s="67"/>
      <c r="I347" s="67"/>
      <c r="J347" s="67"/>
      <c r="K347" s="67"/>
      <c r="L347" s="43"/>
      <c r="M347" s="37"/>
      <c r="O347" s="37"/>
      <c r="P347" s="37"/>
      <c r="Q347" s="37"/>
      <c r="R347" s="37"/>
      <c r="S347" s="37"/>
      <c r="T347" s="37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</row>
  </sheetData>
  <sheetProtection sheet="1" autoFilter="0" formatColumns="0" formatRows="0" objects="1" scenarios="1" spinCount="100000" saltValue="zuAWx2Jybm1gDTM8q6DvuahUYcf3NIZFXztDTlY6bDMPyE/HeMAZHhyd3HRK0lOdplmnmaoDBPxsl4sPi/3rag==" hashValue="GWQfBEiUOiFioa31RSkDaBtHEwpLVVBauc/Ws4XyQjN/UqbPZq26vTG7RX/X07QGGAwBrYpDVImu6DGqvC9RmQ==" algorithmName="SHA-512" password="CC35"/>
  <autoFilter ref="C131:K346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8:H118"/>
    <mergeCell ref="E122:H122"/>
    <mergeCell ref="E120:H120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19"/>
      <c r="AT3" s="16" t="s">
        <v>86</v>
      </c>
    </row>
    <row r="4" s="1" customFormat="1" ht="24.96" customHeight="1">
      <c r="B4" s="19"/>
      <c r="D4" s="149" t="s">
        <v>123</v>
      </c>
      <c r="L4" s="19"/>
      <c r="M4" s="15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51" t="s">
        <v>16</v>
      </c>
      <c r="L6" s="19"/>
    </row>
    <row r="7" s="1" customFormat="1" ht="16.5" customHeight="1">
      <c r="B7" s="19"/>
      <c r="E7" s="152" t="str">
        <f>'Rekapitulace stavby'!K6</f>
        <v>Revitalizace náměstí Míru v Tišnově, etapa 1</v>
      </c>
      <c r="F7" s="151"/>
      <c r="G7" s="151"/>
      <c r="H7" s="151"/>
      <c r="L7" s="19"/>
    </row>
    <row r="8">
      <c r="B8" s="19"/>
      <c r="D8" s="151" t="s">
        <v>124</v>
      </c>
      <c r="L8" s="19"/>
    </row>
    <row r="9" s="1" customFormat="1" ht="23.25" customHeight="1">
      <c r="B9" s="19"/>
      <c r="E9" s="152" t="s">
        <v>125</v>
      </c>
      <c r="F9" s="1"/>
      <c r="G9" s="1"/>
      <c r="H9" s="1"/>
      <c r="L9" s="19"/>
    </row>
    <row r="10" s="1" customFormat="1" ht="12" customHeight="1">
      <c r="B10" s="19"/>
      <c r="D10" s="151" t="s">
        <v>126</v>
      </c>
      <c r="L10" s="19"/>
    </row>
    <row r="11" s="2" customFormat="1" ht="16.5" customHeight="1">
      <c r="A11" s="37"/>
      <c r="B11" s="43"/>
      <c r="C11" s="37"/>
      <c r="D11" s="37"/>
      <c r="E11" s="153" t="s">
        <v>735</v>
      </c>
      <c r="F11" s="37"/>
      <c r="G11" s="37"/>
      <c r="H11" s="37"/>
      <c r="I11" s="37"/>
      <c r="J11" s="37"/>
      <c r="K11" s="37"/>
      <c r="L11" s="6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51" t="s">
        <v>128</v>
      </c>
      <c r="E12" s="37"/>
      <c r="F12" s="37"/>
      <c r="G12" s="37"/>
      <c r="H12" s="37"/>
      <c r="I12" s="37"/>
      <c r="J12" s="37"/>
      <c r="K12" s="37"/>
      <c r="L12" s="6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6.5" customHeight="1">
      <c r="A13" s="37"/>
      <c r="B13" s="43"/>
      <c r="C13" s="37"/>
      <c r="D13" s="37"/>
      <c r="E13" s="154" t="s">
        <v>1083</v>
      </c>
      <c r="F13" s="37"/>
      <c r="G13" s="37"/>
      <c r="H13" s="37"/>
      <c r="I13" s="37"/>
      <c r="J13" s="37"/>
      <c r="K13" s="37"/>
      <c r="L13" s="6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51" t="s">
        <v>18</v>
      </c>
      <c r="E15" s="37"/>
      <c r="F15" s="141" t="s">
        <v>1</v>
      </c>
      <c r="G15" s="37"/>
      <c r="H15" s="37"/>
      <c r="I15" s="151" t="s">
        <v>19</v>
      </c>
      <c r="J15" s="141" t="s">
        <v>1</v>
      </c>
      <c r="K15" s="37"/>
      <c r="L15" s="6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51" t="s">
        <v>20</v>
      </c>
      <c r="E16" s="37"/>
      <c r="F16" s="141" t="s">
        <v>21</v>
      </c>
      <c r="G16" s="37"/>
      <c r="H16" s="37"/>
      <c r="I16" s="151" t="s">
        <v>22</v>
      </c>
      <c r="J16" s="155" t="str">
        <f>'Rekapitulace stavby'!AN8</f>
        <v>2. 5. 2024</v>
      </c>
      <c r="K16" s="37"/>
      <c r="L16" s="6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51" t="s">
        <v>24</v>
      </c>
      <c r="E18" s="37"/>
      <c r="F18" s="37"/>
      <c r="G18" s="37"/>
      <c r="H18" s="37"/>
      <c r="I18" s="151" t="s">
        <v>25</v>
      </c>
      <c r="J18" s="141" t="s">
        <v>1</v>
      </c>
      <c r="K18" s="37"/>
      <c r="L18" s="6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41" t="s">
        <v>26</v>
      </c>
      <c r="F19" s="37"/>
      <c r="G19" s="37"/>
      <c r="H19" s="37"/>
      <c r="I19" s="151" t="s">
        <v>27</v>
      </c>
      <c r="J19" s="141" t="s">
        <v>1</v>
      </c>
      <c r="K19" s="37"/>
      <c r="L19" s="6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51" t="s">
        <v>28</v>
      </c>
      <c r="E21" s="37"/>
      <c r="F21" s="37"/>
      <c r="G21" s="37"/>
      <c r="H21" s="37"/>
      <c r="I21" s="151" t="s">
        <v>25</v>
      </c>
      <c r="J21" s="32" t="str">
        <f>'Rekapitulace stavby'!AN13</f>
        <v>Vyplň údaj</v>
      </c>
      <c r="K21" s="37"/>
      <c r="L21" s="6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41"/>
      <c r="G22" s="141"/>
      <c r="H22" s="141"/>
      <c r="I22" s="151" t="s">
        <v>27</v>
      </c>
      <c r="J22" s="32" t="str">
        <f>'Rekapitulace stavby'!AN14</f>
        <v>Vyplň údaj</v>
      </c>
      <c r="K22" s="37"/>
      <c r="L22" s="6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51" t="s">
        <v>30</v>
      </c>
      <c r="E24" s="37"/>
      <c r="F24" s="37"/>
      <c r="G24" s="37"/>
      <c r="H24" s="37"/>
      <c r="I24" s="151" t="s">
        <v>25</v>
      </c>
      <c r="J24" s="141" t="s">
        <v>31</v>
      </c>
      <c r="K24" s="37"/>
      <c r="L24" s="6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8" customHeight="1">
      <c r="A25" s="37"/>
      <c r="B25" s="43"/>
      <c r="C25" s="37"/>
      <c r="D25" s="37"/>
      <c r="E25" s="141" t="s">
        <v>32</v>
      </c>
      <c r="F25" s="37"/>
      <c r="G25" s="37"/>
      <c r="H25" s="37"/>
      <c r="I25" s="151" t="s">
        <v>27</v>
      </c>
      <c r="J25" s="141" t="s">
        <v>1</v>
      </c>
      <c r="K25" s="37"/>
      <c r="L25" s="6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12" customHeight="1">
      <c r="A27" s="37"/>
      <c r="B27" s="43"/>
      <c r="C27" s="37"/>
      <c r="D27" s="151" t="s">
        <v>34</v>
      </c>
      <c r="E27" s="37"/>
      <c r="F27" s="37"/>
      <c r="G27" s="37"/>
      <c r="H27" s="37"/>
      <c r="I27" s="151" t="s">
        <v>25</v>
      </c>
      <c r="J27" s="141" t="s">
        <v>1</v>
      </c>
      <c r="K27" s="37"/>
      <c r="L27" s="6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8" customHeight="1">
      <c r="A28" s="37"/>
      <c r="B28" s="43"/>
      <c r="C28" s="37"/>
      <c r="D28" s="37"/>
      <c r="E28" s="141" t="s">
        <v>35</v>
      </c>
      <c r="F28" s="37"/>
      <c r="G28" s="37"/>
      <c r="H28" s="37"/>
      <c r="I28" s="151" t="s">
        <v>27</v>
      </c>
      <c r="J28" s="141" t="s">
        <v>1</v>
      </c>
      <c r="K28" s="37"/>
      <c r="L28" s="6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37"/>
      <c r="J29" s="37"/>
      <c r="K29" s="37"/>
      <c r="L29" s="6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2" customHeight="1">
      <c r="A30" s="37"/>
      <c r="B30" s="43"/>
      <c r="C30" s="37"/>
      <c r="D30" s="151" t="s">
        <v>36</v>
      </c>
      <c r="E30" s="37"/>
      <c r="F30" s="37"/>
      <c r="G30" s="37"/>
      <c r="H30" s="37"/>
      <c r="I30" s="37"/>
      <c r="J30" s="37"/>
      <c r="K30" s="37"/>
      <c r="L30" s="6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8" customFormat="1" ht="16.5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37"/>
      <c r="J32" s="37"/>
      <c r="K32" s="37"/>
      <c r="L32" s="6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60"/>
      <c r="E33" s="160"/>
      <c r="F33" s="160"/>
      <c r="G33" s="160"/>
      <c r="H33" s="160"/>
      <c r="I33" s="160"/>
      <c r="J33" s="160"/>
      <c r="K33" s="160"/>
      <c r="L33" s="6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25.44" customHeight="1">
      <c r="A34" s="37"/>
      <c r="B34" s="43"/>
      <c r="C34" s="37"/>
      <c r="D34" s="161" t="s">
        <v>37</v>
      </c>
      <c r="E34" s="37"/>
      <c r="F34" s="37"/>
      <c r="G34" s="37"/>
      <c r="H34" s="37"/>
      <c r="I34" s="37"/>
      <c r="J34" s="162">
        <f>ROUND(J131, 2)</f>
        <v>0</v>
      </c>
      <c r="K34" s="37"/>
      <c r="L34" s="6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6.96" customHeight="1">
      <c r="A35" s="37"/>
      <c r="B35" s="43"/>
      <c r="C35" s="37"/>
      <c r="D35" s="160"/>
      <c r="E35" s="160"/>
      <c r="F35" s="160"/>
      <c r="G35" s="160"/>
      <c r="H35" s="160"/>
      <c r="I35" s="160"/>
      <c r="J35" s="160"/>
      <c r="K35" s="160"/>
      <c r="L35" s="6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37"/>
      <c r="F36" s="163" t="s">
        <v>39</v>
      </c>
      <c r="G36" s="37"/>
      <c r="H36" s="37"/>
      <c r="I36" s="163" t="s">
        <v>38</v>
      </c>
      <c r="J36" s="163" t="s">
        <v>40</v>
      </c>
      <c r="K36" s="37"/>
      <c r="L36" s="6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53" t="s">
        <v>41</v>
      </c>
      <c r="E37" s="151" t="s">
        <v>42</v>
      </c>
      <c r="F37" s="164">
        <f>ROUND((SUM(BE131:BE294)),  2)</f>
        <v>0</v>
      </c>
      <c r="G37" s="37"/>
      <c r="H37" s="37"/>
      <c r="I37" s="165">
        <v>0.20999999999999999</v>
      </c>
      <c r="J37" s="164">
        <f>ROUND(((SUM(BE131:BE294))*I37),  2)</f>
        <v>0</v>
      </c>
      <c r="K37" s="37"/>
      <c r="L37" s="6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51" t="s">
        <v>43</v>
      </c>
      <c r="F38" s="164">
        <f>ROUND((SUM(BF131:BF294)),  2)</f>
        <v>0</v>
      </c>
      <c r="G38" s="37"/>
      <c r="H38" s="37"/>
      <c r="I38" s="165">
        <v>0.12</v>
      </c>
      <c r="J38" s="164">
        <f>ROUND(((SUM(BF131:BF294))*I38),  2)</f>
        <v>0</v>
      </c>
      <c r="K38" s="37"/>
      <c r="L38" s="6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14.4" customHeight="1">
      <c r="A39" s="37"/>
      <c r="B39" s="43"/>
      <c r="C39" s="37"/>
      <c r="D39" s="151" t="s">
        <v>41</v>
      </c>
      <c r="E39" s="151" t="s">
        <v>44</v>
      </c>
      <c r="F39" s="164">
        <f>ROUND((SUM(BG131:BG294)),  2)</f>
        <v>0</v>
      </c>
      <c r="G39" s="37"/>
      <c r="H39" s="37"/>
      <c r="I39" s="165">
        <v>0.20999999999999999</v>
      </c>
      <c r="J39" s="164">
        <f>0</f>
        <v>0</v>
      </c>
      <c r="K39" s="37"/>
      <c r="L39" s="6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151" t="s">
        <v>45</v>
      </c>
      <c r="F40" s="164">
        <f>ROUND((SUM(BH131:BH294)),  2)</f>
        <v>0</v>
      </c>
      <c r="G40" s="37"/>
      <c r="H40" s="37"/>
      <c r="I40" s="165">
        <v>0.12</v>
      </c>
      <c r="J40" s="164">
        <f>0</f>
        <v>0</v>
      </c>
      <c r="K40" s="37"/>
      <c r="L40" s="6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51" t="s">
        <v>46</v>
      </c>
      <c r="F41" s="164">
        <f>ROUND((SUM(BI131:BI294)),  2)</f>
        <v>0</v>
      </c>
      <c r="G41" s="37"/>
      <c r="H41" s="37"/>
      <c r="I41" s="165">
        <v>0</v>
      </c>
      <c r="J41" s="164">
        <f>0</f>
        <v>0</v>
      </c>
      <c r="K41" s="37"/>
      <c r="L41" s="6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2" customFormat="1" ht="25.44" customHeight="1">
      <c r="A43" s="37"/>
      <c r="B43" s="43"/>
      <c r="C43" s="166"/>
      <c r="D43" s="167" t="s">
        <v>47</v>
      </c>
      <c r="E43" s="168"/>
      <c r="F43" s="168"/>
      <c r="G43" s="169" t="s">
        <v>48</v>
      </c>
      <c r="H43" s="170" t="s">
        <v>49</v>
      </c>
      <c r="I43" s="168"/>
      <c r="J43" s="171">
        <f>SUM(J34:J41)</f>
        <v>0</v>
      </c>
      <c r="K43" s="172"/>
      <c r="L43" s="63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s="2" customFormat="1" ht="14.4" customHeight="1">
      <c r="A44" s="37"/>
      <c r="B44" s="43"/>
      <c r="C44" s="37"/>
      <c r="D44" s="37"/>
      <c r="E44" s="37"/>
      <c r="F44" s="37"/>
      <c r="G44" s="37"/>
      <c r="H44" s="37"/>
      <c r="I44" s="37"/>
      <c r="J44" s="37"/>
      <c r="K44" s="37"/>
      <c r="L44" s="6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3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3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130</v>
      </c>
      <c r="D82" s="39"/>
      <c r="E82" s="39"/>
      <c r="F82" s="39"/>
      <c r="G82" s="39"/>
      <c r="H82" s="39"/>
      <c r="I82" s="39"/>
      <c r="J82" s="39"/>
      <c r="K82" s="39"/>
      <c r="L82" s="6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4" t="str">
        <f>E7</f>
        <v>Revitalizace náměstí Míru v Tišnově, etapa 1</v>
      </c>
      <c r="F85" s="31"/>
      <c r="G85" s="31"/>
      <c r="H85" s="31"/>
      <c r="I85" s="39"/>
      <c r="J85" s="39"/>
      <c r="K85" s="39"/>
      <c r="L85" s="6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124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1" customFormat="1" ht="23.25" customHeight="1">
      <c r="B87" s="20"/>
      <c r="C87" s="21"/>
      <c r="D87" s="21"/>
      <c r="E87" s="184" t="s">
        <v>125</v>
      </c>
      <c r="F87" s="21"/>
      <c r="G87" s="21"/>
      <c r="H87" s="21"/>
      <c r="I87" s="21"/>
      <c r="J87" s="21"/>
      <c r="K87" s="21"/>
      <c r="L87" s="19"/>
    </row>
    <row r="88" s="1" customFormat="1" ht="12" customHeight="1">
      <c r="B88" s="20"/>
      <c r="C88" s="31" t="s">
        <v>126</v>
      </c>
      <c r="D88" s="21"/>
      <c r="E88" s="21"/>
      <c r="F88" s="21"/>
      <c r="G88" s="21"/>
      <c r="H88" s="21"/>
      <c r="I88" s="21"/>
      <c r="J88" s="21"/>
      <c r="K88" s="21"/>
      <c r="L88" s="19"/>
    </row>
    <row r="89" s="2" customFormat="1" ht="16.5" customHeight="1">
      <c r="A89" s="37"/>
      <c r="B89" s="38"/>
      <c r="C89" s="39"/>
      <c r="D89" s="39"/>
      <c r="E89" s="51" t="s">
        <v>735</v>
      </c>
      <c r="F89" s="39"/>
      <c r="G89" s="39"/>
      <c r="H89" s="39"/>
      <c r="I89" s="39"/>
      <c r="J89" s="39"/>
      <c r="K89" s="39"/>
      <c r="L89" s="6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2" customHeight="1">
      <c r="A90" s="37"/>
      <c r="B90" s="38"/>
      <c r="C90" s="31" t="s">
        <v>128</v>
      </c>
      <c r="D90" s="39"/>
      <c r="E90" s="39"/>
      <c r="F90" s="39"/>
      <c r="G90" s="39"/>
      <c r="H90" s="39"/>
      <c r="I90" s="39"/>
      <c r="J90" s="39"/>
      <c r="K90" s="39"/>
      <c r="L90" s="63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6.5" customHeight="1">
      <c r="A91" s="37"/>
      <c r="B91" s="38"/>
      <c r="C91" s="39"/>
      <c r="D91" s="39"/>
      <c r="E91" s="76" t="str">
        <f>E13</f>
        <v>52C - SO 09B.2 - Jednotná kanalizace</v>
      </c>
      <c r="F91" s="39"/>
      <c r="G91" s="39"/>
      <c r="H91" s="39"/>
      <c r="I91" s="39"/>
      <c r="J91" s="39"/>
      <c r="K91" s="39"/>
      <c r="L91" s="63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3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2" customHeight="1">
      <c r="A93" s="37"/>
      <c r="B93" s="38"/>
      <c r="C93" s="31" t="s">
        <v>20</v>
      </c>
      <c r="D93" s="39"/>
      <c r="E93" s="39"/>
      <c r="F93" s="26" t="str">
        <f>F16</f>
        <v>Tišnov</v>
      </c>
      <c r="G93" s="39"/>
      <c r="H93" s="39"/>
      <c r="I93" s="31" t="s">
        <v>22</v>
      </c>
      <c r="J93" s="79" t="str">
        <f>IF(J16="","",J16)</f>
        <v>2. 5. 2024</v>
      </c>
      <c r="K93" s="39"/>
      <c r="L93" s="63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6.96" customHeight="1">
      <c r="A94" s="37"/>
      <c r="B94" s="38"/>
      <c r="C94" s="39"/>
      <c r="D94" s="39"/>
      <c r="E94" s="39"/>
      <c r="F94" s="39"/>
      <c r="G94" s="39"/>
      <c r="H94" s="39"/>
      <c r="I94" s="39"/>
      <c r="J94" s="39"/>
      <c r="K94" s="39"/>
      <c r="L94" s="63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25.65" customHeight="1">
      <c r="A95" s="37"/>
      <c r="B95" s="38"/>
      <c r="C95" s="31" t="s">
        <v>24</v>
      </c>
      <c r="D95" s="39"/>
      <c r="E95" s="39"/>
      <c r="F95" s="26" t="str">
        <f>E19</f>
        <v>Město Tišnov, náměstí Míru 111, 666 01 Tišnov</v>
      </c>
      <c r="G95" s="39"/>
      <c r="H95" s="39"/>
      <c r="I95" s="31" t="s">
        <v>30</v>
      </c>
      <c r="J95" s="35" t="str">
        <f>E25</f>
        <v>Ing. Petr Velička autorizovaný architekt</v>
      </c>
      <c r="K95" s="39"/>
      <c r="L95" s="63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15.15" customHeight="1">
      <c r="A96" s="37"/>
      <c r="B96" s="38"/>
      <c r="C96" s="31" t="s">
        <v>28</v>
      </c>
      <c r="D96" s="39"/>
      <c r="E96" s="39"/>
      <c r="F96" s="26" t="str">
        <f>IF(E22="","",E22)</f>
        <v>Vyplň údaj</v>
      </c>
      <c r="G96" s="39"/>
      <c r="H96" s="39"/>
      <c r="I96" s="31" t="s">
        <v>34</v>
      </c>
      <c r="J96" s="35" t="str">
        <f>E28</f>
        <v>Čiklová</v>
      </c>
      <c r="K96" s="39"/>
      <c r="L96" s="63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3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9.28" customHeight="1">
      <c r="A98" s="37"/>
      <c r="B98" s="38"/>
      <c r="C98" s="185" t="s">
        <v>131</v>
      </c>
      <c r="D98" s="186"/>
      <c r="E98" s="186"/>
      <c r="F98" s="186"/>
      <c r="G98" s="186"/>
      <c r="H98" s="186"/>
      <c r="I98" s="186"/>
      <c r="J98" s="187" t="s">
        <v>132</v>
      </c>
      <c r="K98" s="186"/>
      <c r="L98" s="63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10.32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3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22.8" customHeight="1">
      <c r="A100" s="37"/>
      <c r="B100" s="38"/>
      <c r="C100" s="188" t="s">
        <v>133</v>
      </c>
      <c r="D100" s="39"/>
      <c r="E100" s="39"/>
      <c r="F100" s="39"/>
      <c r="G100" s="39"/>
      <c r="H100" s="39"/>
      <c r="I100" s="39"/>
      <c r="J100" s="110">
        <f>J131</f>
        <v>0</v>
      </c>
      <c r="K100" s="39"/>
      <c r="L100" s="63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U100" s="16" t="s">
        <v>134</v>
      </c>
    </row>
    <row r="101" s="9" customFormat="1" ht="24.96" customHeight="1">
      <c r="A101" s="9"/>
      <c r="B101" s="189"/>
      <c r="C101" s="190"/>
      <c r="D101" s="191" t="s">
        <v>135</v>
      </c>
      <c r="E101" s="192"/>
      <c r="F101" s="192"/>
      <c r="G101" s="192"/>
      <c r="H101" s="192"/>
      <c r="I101" s="192"/>
      <c r="J101" s="193">
        <f>J132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9"/>
      <c r="C102" s="190"/>
      <c r="D102" s="191" t="s">
        <v>137</v>
      </c>
      <c r="E102" s="192"/>
      <c r="F102" s="192"/>
      <c r="G102" s="192"/>
      <c r="H102" s="192"/>
      <c r="I102" s="192"/>
      <c r="J102" s="193">
        <f>J171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9"/>
      <c r="C103" s="190"/>
      <c r="D103" s="191" t="s">
        <v>405</v>
      </c>
      <c r="E103" s="192"/>
      <c r="F103" s="192"/>
      <c r="G103" s="192"/>
      <c r="H103" s="192"/>
      <c r="I103" s="192"/>
      <c r="J103" s="193">
        <f>J180</f>
        <v>0</v>
      </c>
      <c r="K103" s="190"/>
      <c r="L103" s="19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9"/>
      <c r="C104" s="190"/>
      <c r="D104" s="191" t="s">
        <v>138</v>
      </c>
      <c r="E104" s="192"/>
      <c r="F104" s="192"/>
      <c r="G104" s="192"/>
      <c r="H104" s="192"/>
      <c r="I104" s="192"/>
      <c r="J104" s="193">
        <f>J193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9"/>
      <c r="C105" s="190"/>
      <c r="D105" s="191" t="s">
        <v>406</v>
      </c>
      <c r="E105" s="192"/>
      <c r="F105" s="192"/>
      <c r="G105" s="192"/>
      <c r="H105" s="192"/>
      <c r="I105" s="192"/>
      <c r="J105" s="193">
        <f>J254</f>
        <v>0</v>
      </c>
      <c r="K105" s="190"/>
      <c r="L105" s="19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89"/>
      <c r="C106" s="190"/>
      <c r="D106" s="191" t="s">
        <v>737</v>
      </c>
      <c r="E106" s="192"/>
      <c r="F106" s="192"/>
      <c r="G106" s="192"/>
      <c r="H106" s="192"/>
      <c r="I106" s="192"/>
      <c r="J106" s="193">
        <f>J273</f>
        <v>0</v>
      </c>
      <c r="K106" s="190"/>
      <c r="L106" s="19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89"/>
      <c r="C107" s="190"/>
      <c r="D107" s="191" t="s">
        <v>140</v>
      </c>
      <c r="E107" s="192"/>
      <c r="F107" s="192"/>
      <c r="G107" s="192"/>
      <c r="H107" s="192"/>
      <c r="I107" s="192"/>
      <c r="J107" s="193">
        <f>J290</f>
        <v>0</v>
      </c>
      <c r="K107" s="190"/>
      <c r="L107" s="19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3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3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3" s="2" customFormat="1" ht="6.96" customHeight="1">
      <c r="A113" s="37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4.96" customHeight="1">
      <c r="A114" s="37"/>
      <c r="B114" s="38"/>
      <c r="C114" s="22" t="s">
        <v>141</v>
      </c>
      <c r="D114" s="39"/>
      <c r="E114" s="39"/>
      <c r="F114" s="39"/>
      <c r="G114" s="39"/>
      <c r="H114" s="39"/>
      <c r="I114" s="39"/>
      <c r="J114" s="39"/>
      <c r="K114" s="39"/>
      <c r="L114" s="63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3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16</v>
      </c>
      <c r="D116" s="39"/>
      <c r="E116" s="39"/>
      <c r="F116" s="39"/>
      <c r="G116" s="39"/>
      <c r="H116" s="39"/>
      <c r="I116" s="39"/>
      <c r="J116" s="39"/>
      <c r="K116" s="39"/>
      <c r="L116" s="63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184" t="str">
        <f>E7</f>
        <v>Revitalizace náměstí Míru v Tišnově, etapa 1</v>
      </c>
      <c r="F117" s="31"/>
      <c r="G117" s="31"/>
      <c r="H117" s="31"/>
      <c r="I117" s="39"/>
      <c r="J117" s="39"/>
      <c r="K117" s="39"/>
      <c r="L117" s="63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" customFormat="1" ht="12" customHeight="1">
      <c r="B118" s="20"/>
      <c r="C118" s="31" t="s">
        <v>124</v>
      </c>
      <c r="D118" s="21"/>
      <c r="E118" s="21"/>
      <c r="F118" s="21"/>
      <c r="G118" s="21"/>
      <c r="H118" s="21"/>
      <c r="I118" s="21"/>
      <c r="J118" s="21"/>
      <c r="K118" s="21"/>
      <c r="L118" s="19"/>
    </row>
    <row r="119" s="1" customFormat="1" ht="23.25" customHeight="1">
      <c r="B119" s="20"/>
      <c r="C119" s="21"/>
      <c r="D119" s="21"/>
      <c r="E119" s="184" t="s">
        <v>125</v>
      </c>
      <c r="F119" s="21"/>
      <c r="G119" s="21"/>
      <c r="H119" s="21"/>
      <c r="I119" s="21"/>
      <c r="J119" s="21"/>
      <c r="K119" s="21"/>
      <c r="L119" s="19"/>
    </row>
    <row r="120" s="1" customFormat="1" ht="12" customHeight="1">
      <c r="B120" s="20"/>
      <c r="C120" s="31" t="s">
        <v>126</v>
      </c>
      <c r="D120" s="21"/>
      <c r="E120" s="21"/>
      <c r="F120" s="21"/>
      <c r="G120" s="21"/>
      <c r="H120" s="21"/>
      <c r="I120" s="21"/>
      <c r="J120" s="21"/>
      <c r="K120" s="21"/>
      <c r="L120" s="19"/>
    </row>
    <row r="121" s="2" customFormat="1" ht="16.5" customHeight="1">
      <c r="A121" s="37"/>
      <c r="B121" s="38"/>
      <c r="C121" s="39"/>
      <c r="D121" s="39"/>
      <c r="E121" s="51" t="s">
        <v>735</v>
      </c>
      <c r="F121" s="39"/>
      <c r="G121" s="39"/>
      <c r="H121" s="39"/>
      <c r="I121" s="39"/>
      <c r="J121" s="39"/>
      <c r="K121" s="39"/>
      <c r="L121" s="63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128</v>
      </c>
      <c r="D122" s="39"/>
      <c r="E122" s="39"/>
      <c r="F122" s="39"/>
      <c r="G122" s="39"/>
      <c r="H122" s="39"/>
      <c r="I122" s="39"/>
      <c r="J122" s="39"/>
      <c r="K122" s="39"/>
      <c r="L122" s="63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6.5" customHeight="1">
      <c r="A123" s="37"/>
      <c r="B123" s="38"/>
      <c r="C123" s="39"/>
      <c r="D123" s="39"/>
      <c r="E123" s="76" t="str">
        <f>E13</f>
        <v>52C - SO 09B.2 - Jednotná kanalizace</v>
      </c>
      <c r="F123" s="39"/>
      <c r="G123" s="39"/>
      <c r="H123" s="39"/>
      <c r="I123" s="39"/>
      <c r="J123" s="39"/>
      <c r="K123" s="39"/>
      <c r="L123" s="63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3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20</v>
      </c>
      <c r="D125" s="39"/>
      <c r="E125" s="39"/>
      <c r="F125" s="26" t="str">
        <f>F16</f>
        <v>Tišnov</v>
      </c>
      <c r="G125" s="39"/>
      <c r="H125" s="39"/>
      <c r="I125" s="31" t="s">
        <v>22</v>
      </c>
      <c r="J125" s="79" t="str">
        <f>IF(J16="","",J16)</f>
        <v>2. 5. 2024</v>
      </c>
      <c r="K125" s="39"/>
      <c r="L125" s="63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3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25.65" customHeight="1">
      <c r="A127" s="37"/>
      <c r="B127" s="38"/>
      <c r="C127" s="31" t="s">
        <v>24</v>
      </c>
      <c r="D127" s="39"/>
      <c r="E127" s="39"/>
      <c r="F127" s="26" t="str">
        <f>E19</f>
        <v>Město Tišnov, náměstí Míru 111, 666 01 Tišnov</v>
      </c>
      <c r="G127" s="39"/>
      <c r="H127" s="39"/>
      <c r="I127" s="31" t="s">
        <v>30</v>
      </c>
      <c r="J127" s="35" t="str">
        <f>E25</f>
        <v>Ing. Petr Velička autorizovaný architekt</v>
      </c>
      <c r="K127" s="39"/>
      <c r="L127" s="63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5.15" customHeight="1">
      <c r="A128" s="37"/>
      <c r="B128" s="38"/>
      <c r="C128" s="31" t="s">
        <v>28</v>
      </c>
      <c r="D128" s="39"/>
      <c r="E128" s="39"/>
      <c r="F128" s="26" t="str">
        <f>IF(E22="","",E22)</f>
        <v>Vyplň údaj</v>
      </c>
      <c r="G128" s="39"/>
      <c r="H128" s="39"/>
      <c r="I128" s="31" t="s">
        <v>34</v>
      </c>
      <c r="J128" s="35" t="str">
        <f>E28</f>
        <v>Čiklová</v>
      </c>
      <c r="K128" s="39"/>
      <c r="L128" s="63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0.32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3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10" customFormat="1" ht="29.28" customHeight="1">
      <c r="A130" s="195"/>
      <c r="B130" s="196"/>
      <c r="C130" s="197" t="s">
        <v>142</v>
      </c>
      <c r="D130" s="198" t="s">
        <v>62</v>
      </c>
      <c r="E130" s="198" t="s">
        <v>58</v>
      </c>
      <c r="F130" s="198" t="s">
        <v>59</v>
      </c>
      <c r="G130" s="198" t="s">
        <v>143</v>
      </c>
      <c r="H130" s="198" t="s">
        <v>144</v>
      </c>
      <c r="I130" s="198" t="s">
        <v>145</v>
      </c>
      <c r="J130" s="198" t="s">
        <v>132</v>
      </c>
      <c r="K130" s="199" t="s">
        <v>146</v>
      </c>
      <c r="L130" s="200"/>
      <c r="M130" s="100" t="s">
        <v>1</v>
      </c>
      <c r="N130" s="101" t="s">
        <v>41</v>
      </c>
      <c r="O130" s="101" t="s">
        <v>147</v>
      </c>
      <c r="P130" s="101" t="s">
        <v>148</v>
      </c>
      <c r="Q130" s="101" t="s">
        <v>149</v>
      </c>
      <c r="R130" s="101" t="s">
        <v>150</v>
      </c>
      <c r="S130" s="101" t="s">
        <v>151</v>
      </c>
      <c r="T130" s="102" t="s">
        <v>152</v>
      </c>
      <c r="U130" s="195"/>
      <c r="V130" s="195"/>
      <c r="W130" s="195"/>
      <c r="X130" s="195"/>
      <c r="Y130" s="195"/>
      <c r="Z130" s="195"/>
      <c r="AA130" s="195"/>
      <c r="AB130" s="195"/>
      <c r="AC130" s="195"/>
      <c r="AD130" s="195"/>
      <c r="AE130" s="195"/>
    </row>
    <row r="131" s="2" customFormat="1" ht="22.8" customHeight="1">
      <c r="A131" s="37"/>
      <c r="B131" s="38"/>
      <c r="C131" s="107" t="s">
        <v>153</v>
      </c>
      <c r="D131" s="39"/>
      <c r="E131" s="39"/>
      <c r="F131" s="39"/>
      <c r="G131" s="39"/>
      <c r="H131" s="39"/>
      <c r="I131" s="39"/>
      <c r="J131" s="201">
        <f>BK131</f>
        <v>0</v>
      </c>
      <c r="K131" s="39"/>
      <c r="L131" s="43"/>
      <c r="M131" s="103"/>
      <c r="N131" s="202"/>
      <c r="O131" s="104"/>
      <c r="P131" s="203">
        <f>P132+P171+P180+P193+P254+P273+P290</f>
        <v>0</v>
      </c>
      <c r="Q131" s="104"/>
      <c r="R131" s="203">
        <f>R132+R171+R180+R193+R254+R273+R290</f>
        <v>0</v>
      </c>
      <c r="S131" s="104"/>
      <c r="T131" s="204">
        <f>T132+T171+T180+T193+T254+T273+T290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76</v>
      </c>
      <c r="AU131" s="16" t="s">
        <v>134</v>
      </c>
      <c r="BK131" s="205">
        <f>BK132+BK171+BK180+BK193+BK254+BK273+BK290</f>
        <v>0</v>
      </c>
    </row>
    <row r="132" s="11" customFormat="1" ht="25.92" customHeight="1">
      <c r="A132" s="11"/>
      <c r="B132" s="206"/>
      <c r="C132" s="207"/>
      <c r="D132" s="208" t="s">
        <v>76</v>
      </c>
      <c r="E132" s="209" t="s">
        <v>84</v>
      </c>
      <c r="F132" s="209" t="s">
        <v>154</v>
      </c>
      <c r="G132" s="207"/>
      <c r="H132" s="207"/>
      <c r="I132" s="210"/>
      <c r="J132" s="211">
        <f>BK132</f>
        <v>0</v>
      </c>
      <c r="K132" s="207"/>
      <c r="L132" s="212"/>
      <c r="M132" s="213"/>
      <c r="N132" s="214"/>
      <c r="O132" s="214"/>
      <c r="P132" s="215">
        <f>SUM(P133:P170)</f>
        <v>0</v>
      </c>
      <c r="Q132" s="214"/>
      <c r="R132" s="215">
        <f>SUM(R133:R170)</f>
        <v>0</v>
      </c>
      <c r="S132" s="214"/>
      <c r="T132" s="216">
        <f>SUM(T133:T170)</f>
        <v>0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R132" s="217" t="s">
        <v>84</v>
      </c>
      <c r="AT132" s="218" t="s">
        <v>76</v>
      </c>
      <c r="AU132" s="218" t="s">
        <v>77</v>
      </c>
      <c r="AY132" s="217" t="s">
        <v>155</v>
      </c>
      <c r="BK132" s="219">
        <f>SUM(BK133:BK170)</f>
        <v>0</v>
      </c>
    </row>
    <row r="133" s="2" customFormat="1" ht="21.75" customHeight="1">
      <c r="A133" s="37"/>
      <c r="B133" s="38"/>
      <c r="C133" s="220" t="s">
        <v>84</v>
      </c>
      <c r="D133" s="220" t="s">
        <v>156</v>
      </c>
      <c r="E133" s="221" t="s">
        <v>745</v>
      </c>
      <c r="F133" s="222" t="s">
        <v>746</v>
      </c>
      <c r="G133" s="223" t="s">
        <v>159</v>
      </c>
      <c r="H133" s="224">
        <v>367.08999999999998</v>
      </c>
      <c r="I133" s="225"/>
      <c r="J133" s="226">
        <f>ROUND(I133*H133,2)</f>
        <v>0</v>
      </c>
      <c r="K133" s="222" t="s">
        <v>160</v>
      </c>
      <c r="L133" s="43"/>
      <c r="M133" s="227" t="s">
        <v>1</v>
      </c>
      <c r="N133" s="228" t="s">
        <v>44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1" t="s">
        <v>161</v>
      </c>
      <c r="AT133" s="231" t="s">
        <v>156</v>
      </c>
      <c r="AU133" s="231" t="s">
        <v>84</v>
      </c>
      <c r="AY133" s="16" t="s">
        <v>155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6" t="s">
        <v>161</v>
      </c>
      <c r="BK133" s="232">
        <f>ROUND(I133*H133,2)</f>
        <v>0</v>
      </c>
      <c r="BL133" s="16" t="s">
        <v>161</v>
      </c>
      <c r="BM133" s="231" t="s">
        <v>1084</v>
      </c>
    </row>
    <row r="134" s="2" customFormat="1">
      <c r="A134" s="37"/>
      <c r="B134" s="38"/>
      <c r="C134" s="39"/>
      <c r="D134" s="233" t="s">
        <v>163</v>
      </c>
      <c r="E134" s="39"/>
      <c r="F134" s="234" t="s">
        <v>746</v>
      </c>
      <c r="G134" s="39"/>
      <c r="H134" s="39"/>
      <c r="I134" s="235"/>
      <c r="J134" s="39"/>
      <c r="K134" s="39"/>
      <c r="L134" s="43"/>
      <c r="M134" s="236"/>
      <c r="N134" s="237"/>
      <c r="O134" s="91"/>
      <c r="P134" s="91"/>
      <c r="Q134" s="91"/>
      <c r="R134" s="91"/>
      <c r="S134" s="91"/>
      <c r="T134" s="92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163</v>
      </c>
      <c r="AU134" s="16" t="s">
        <v>84</v>
      </c>
    </row>
    <row r="135" s="13" customFormat="1">
      <c r="A135" s="13"/>
      <c r="B135" s="248"/>
      <c r="C135" s="249"/>
      <c r="D135" s="233" t="s">
        <v>164</v>
      </c>
      <c r="E135" s="250" t="s">
        <v>1</v>
      </c>
      <c r="F135" s="251" t="s">
        <v>1085</v>
      </c>
      <c r="G135" s="249"/>
      <c r="H135" s="252">
        <v>367.08999999999998</v>
      </c>
      <c r="I135" s="253"/>
      <c r="J135" s="249"/>
      <c r="K135" s="249"/>
      <c r="L135" s="254"/>
      <c r="M135" s="255"/>
      <c r="N135" s="256"/>
      <c r="O135" s="256"/>
      <c r="P135" s="256"/>
      <c r="Q135" s="256"/>
      <c r="R135" s="256"/>
      <c r="S135" s="256"/>
      <c r="T135" s="25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8" t="s">
        <v>164</v>
      </c>
      <c r="AU135" s="258" t="s">
        <v>84</v>
      </c>
      <c r="AV135" s="13" t="s">
        <v>86</v>
      </c>
      <c r="AW135" s="13" t="s">
        <v>33</v>
      </c>
      <c r="AX135" s="13" t="s">
        <v>77</v>
      </c>
      <c r="AY135" s="258" t="s">
        <v>155</v>
      </c>
    </row>
    <row r="136" s="14" customFormat="1">
      <c r="A136" s="14"/>
      <c r="B136" s="259"/>
      <c r="C136" s="260"/>
      <c r="D136" s="233" t="s">
        <v>164</v>
      </c>
      <c r="E136" s="261" t="s">
        <v>1</v>
      </c>
      <c r="F136" s="262" t="s">
        <v>243</v>
      </c>
      <c r="G136" s="260"/>
      <c r="H136" s="263">
        <v>367.08999999999998</v>
      </c>
      <c r="I136" s="264"/>
      <c r="J136" s="260"/>
      <c r="K136" s="260"/>
      <c r="L136" s="265"/>
      <c r="M136" s="266"/>
      <c r="N136" s="267"/>
      <c r="O136" s="267"/>
      <c r="P136" s="267"/>
      <c r="Q136" s="267"/>
      <c r="R136" s="267"/>
      <c r="S136" s="267"/>
      <c r="T136" s="26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9" t="s">
        <v>164</v>
      </c>
      <c r="AU136" s="269" t="s">
        <v>84</v>
      </c>
      <c r="AV136" s="14" t="s">
        <v>161</v>
      </c>
      <c r="AW136" s="14" t="s">
        <v>33</v>
      </c>
      <c r="AX136" s="14" t="s">
        <v>84</v>
      </c>
      <c r="AY136" s="269" t="s">
        <v>155</v>
      </c>
    </row>
    <row r="137" s="2" customFormat="1" ht="21.75" customHeight="1">
      <c r="A137" s="37"/>
      <c r="B137" s="38"/>
      <c r="C137" s="220" t="s">
        <v>86</v>
      </c>
      <c r="D137" s="220" t="s">
        <v>156</v>
      </c>
      <c r="E137" s="221" t="s">
        <v>167</v>
      </c>
      <c r="F137" s="222" t="s">
        <v>168</v>
      </c>
      <c r="G137" s="223" t="s">
        <v>159</v>
      </c>
      <c r="H137" s="224">
        <v>367.08999999999998</v>
      </c>
      <c r="I137" s="225"/>
      <c r="J137" s="226">
        <f>ROUND(I137*H137,2)</f>
        <v>0</v>
      </c>
      <c r="K137" s="222" t="s">
        <v>160</v>
      </c>
      <c r="L137" s="43"/>
      <c r="M137" s="227" t="s">
        <v>1</v>
      </c>
      <c r="N137" s="228" t="s">
        <v>44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1" t="s">
        <v>161</v>
      </c>
      <c r="AT137" s="231" t="s">
        <v>156</v>
      </c>
      <c r="AU137" s="231" t="s">
        <v>84</v>
      </c>
      <c r="AY137" s="16" t="s">
        <v>155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6" t="s">
        <v>161</v>
      </c>
      <c r="BK137" s="232">
        <f>ROUND(I137*H137,2)</f>
        <v>0</v>
      </c>
      <c r="BL137" s="16" t="s">
        <v>161</v>
      </c>
      <c r="BM137" s="231" t="s">
        <v>1086</v>
      </c>
    </row>
    <row r="138" s="2" customFormat="1">
      <c r="A138" s="37"/>
      <c r="B138" s="38"/>
      <c r="C138" s="39"/>
      <c r="D138" s="233" t="s">
        <v>163</v>
      </c>
      <c r="E138" s="39"/>
      <c r="F138" s="234" t="s">
        <v>168</v>
      </c>
      <c r="G138" s="39"/>
      <c r="H138" s="39"/>
      <c r="I138" s="235"/>
      <c r="J138" s="39"/>
      <c r="K138" s="39"/>
      <c r="L138" s="43"/>
      <c r="M138" s="236"/>
      <c r="N138" s="237"/>
      <c r="O138" s="91"/>
      <c r="P138" s="91"/>
      <c r="Q138" s="91"/>
      <c r="R138" s="91"/>
      <c r="S138" s="91"/>
      <c r="T138" s="92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163</v>
      </c>
      <c r="AU138" s="16" t="s">
        <v>84</v>
      </c>
    </row>
    <row r="139" s="2" customFormat="1" ht="21.75" customHeight="1">
      <c r="A139" s="37"/>
      <c r="B139" s="38"/>
      <c r="C139" s="220" t="s">
        <v>94</v>
      </c>
      <c r="D139" s="220" t="s">
        <v>156</v>
      </c>
      <c r="E139" s="221" t="s">
        <v>170</v>
      </c>
      <c r="F139" s="222" t="s">
        <v>171</v>
      </c>
      <c r="G139" s="223" t="s">
        <v>172</v>
      </c>
      <c r="H139" s="224">
        <v>313.19999999999999</v>
      </c>
      <c r="I139" s="225"/>
      <c r="J139" s="226">
        <f>ROUND(I139*H139,2)</f>
        <v>0</v>
      </c>
      <c r="K139" s="222" t="s">
        <v>160</v>
      </c>
      <c r="L139" s="43"/>
      <c r="M139" s="227" t="s">
        <v>1</v>
      </c>
      <c r="N139" s="228" t="s">
        <v>44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1" t="s">
        <v>161</v>
      </c>
      <c r="AT139" s="231" t="s">
        <v>156</v>
      </c>
      <c r="AU139" s="231" t="s">
        <v>84</v>
      </c>
      <c r="AY139" s="16" t="s">
        <v>155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6" t="s">
        <v>161</v>
      </c>
      <c r="BK139" s="232">
        <f>ROUND(I139*H139,2)</f>
        <v>0</v>
      </c>
      <c r="BL139" s="16" t="s">
        <v>161</v>
      </c>
      <c r="BM139" s="231" t="s">
        <v>1087</v>
      </c>
    </row>
    <row r="140" s="2" customFormat="1">
      <c r="A140" s="37"/>
      <c r="B140" s="38"/>
      <c r="C140" s="39"/>
      <c r="D140" s="233" t="s">
        <v>163</v>
      </c>
      <c r="E140" s="39"/>
      <c r="F140" s="234" t="s">
        <v>171</v>
      </c>
      <c r="G140" s="39"/>
      <c r="H140" s="39"/>
      <c r="I140" s="235"/>
      <c r="J140" s="39"/>
      <c r="K140" s="39"/>
      <c r="L140" s="43"/>
      <c r="M140" s="236"/>
      <c r="N140" s="237"/>
      <c r="O140" s="91"/>
      <c r="P140" s="91"/>
      <c r="Q140" s="91"/>
      <c r="R140" s="91"/>
      <c r="S140" s="91"/>
      <c r="T140" s="92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163</v>
      </c>
      <c r="AU140" s="16" t="s">
        <v>84</v>
      </c>
    </row>
    <row r="141" s="13" customFormat="1">
      <c r="A141" s="13"/>
      <c r="B141" s="248"/>
      <c r="C141" s="249"/>
      <c r="D141" s="233" t="s">
        <v>164</v>
      </c>
      <c r="E141" s="250" t="s">
        <v>1</v>
      </c>
      <c r="F141" s="251" t="s">
        <v>1088</v>
      </c>
      <c r="G141" s="249"/>
      <c r="H141" s="252">
        <v>313.19999999999999</v>
      </c>
      <c r="I141" s="253"/>
      <c r="J141" s="249"/>
      <c r="K141" s="249"/>
      <c r="L141" s="254"/>
      <c r="M141" s="255"/>
      <c r="N141" s="256"/>
      <c r="O141" s="256"/>
      <c r="P141" s="256"/>
      <c r="Q141" s="256"/>
      <c r="R141" s="256"/>
      <c r="S141" s="256"/>
      <c r="T141" s="25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8" t="s">
        <v>164</v>
      </c>
      <c r="AU141" s="258" t="s">
        <v>84</v>
      </c>
      <c r="AV141" s="13" t="s">
        <v>86</v>
      </c>
      <c r="AW141" s="13" t="s">
        <v>33</v>
      </c>
      <c r="AX141" s="13" t="s">
        <v>77</v>
      </c>
      <c r="AY141" s="258" t="s">
        <v>155</v>
      </c>
    </row>
    <row r="142" s="14" customFormat="1">
      <c r="A142" s="14"/>
      <c r="B142" s="259"/>
      <c r="C142" s="260"/>
      <c r="D142" s="233" t="s">
        <v>164</v>
      </c>
      <c r="E142" s="261" t="s">
        <v>1</v>
      </c>
      <c r="F142" s="262" t="s">
        <v>243</v>
      </c>
      <c r="G142" s="260"/>
      <c r="H142" s="263">
        <v>313.19999999999999</v>
      </c>
      <c r="I142" s="264"/>
      <c r="J142" s="260"/>
      <c r="K142" s="260"/>
      <c r="L142" s="265"/>
      <c r="M142" s="266"/>
      <c r="N142" s="267"/>
      <c r="O142" s="267"/>
      <c r="P142" s="267"/>
      <c r="Q142" s="267"/>
      <c r="R142" s="267"/>
      <c r="S142" s="267"/>
      <c r="T142" s="26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9" t="s">
        <v>164</v>
      </c>
      <c r="AU142" s="269" t="s">
        <v>84</v>
      </c>
      <c r="AV142" s="14" t="s">
        <v>161</v>
      </c>
      <c r="AW142" s="14" t="s">
        <v>33</v>
      </c>
      <c r="AX142" s="14" t="s">
        <v>84</v>
      </c>
      <c r="AY142" s="269" t="s">
        <v>155</v>
      </c>
    </row>
    <row r="143" s="2" customFormat="1" ht="21.75" customHeight="1">
      <c r="A143" s="37"/>
      <c r="B143" s="38"/>
      <c r="C143" s="220" t="s">
        <v>161</v>
      </c>
      <c r="D143" s="220" t="s">
        <v>156</v>
      </c>
      <c r="E143" s="221" t="s">
        <v>176</v>
      </c>
      <c r="F143" s="222" t="s">
        <v>177</v>
      </c>
      <c r="G143" s="223" t="s">
        <v>172</v>
      </c>
      <c r="H143" s="224">
        <v>313.19999999999999</v>
      </c>
      <c r="I143" s="225"/>
      <c r="J143" s="226">
        <f>ROUND(I143*H143,2)</f>
        <v>0</v>
      </c>
      <c r="K143" s="222" t="s">
        <v>160</v>
      </c>
      <c r="L143" s="43"/>
      <c r="M143" s="227" t="s">
        <v>1</v>
      </c>
      <c r="N143" s="228" t="s">
        <v>44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1" t="s">
        <v>161</v>
      </c>
      <c r="AT143" s="231" t="s">
        <v>156</v>
      </c>
      <c r="AU143" s="231" t="s">
        <v>84</v>
      </c>
      <c r="AY143" s="16" t="s">
        <v>155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6" t="s">
        <v>161</v>
      </c>
      <c r="BK143" s="232">
        <f>ROUND(I143*H143,2)</f>
        <v>0</v>
      </c>
      <c r="BL143" s="16" t="s">
        <v>161</v>
      </c>
      <c r="BM143" s="231" t="s">
        <v>1089</v>
      </c>
    </row>
    <row r="144" s="2" customFormat="1">
      <c r="A144" s="37"/>
      <c r="B144" s="38"/>
      <c r="C144" s="39"/>
      <c r="D144" s="233" t="s">
        <v>163</v>
      </c>
      <c r="E144" s="39"/>
      <c r="F144" s="234" t="s">
        <v>177</v>
      </c>
      <c r="G144" s="39"/>
      <c r="H144" s="39"/>
      <c r="I144" s="235"/>
      <c r="J144" s="39"/>
      <c r="K144" s="39"/>
      <c r="L144" s="43"/>
      <c r="M144" s="236"/>
      <c r="N144" s="237"/>
      <c r="O144" s="91"/>
      <c r="P144" s="91"/>
      <c r="Q144" s="91"/>
      <c r="R144" s="91"/>
      <c r="S144" s="91"/>
      <c r="T144" s="92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163</v>
      </c>
      <c r="AU144" s="16" t="s">
        <v>84</v>
      </c>
    </row>
    <row r="145" s="2" customFormat="1" ht="16.5" customHeight="1">
      <c r="A145" s="37"/>
      <c r="B145" s="38"/>
      <c r="C145" s="220" t="s">
        <v>179</v>
      </c>
      <c r="D145" s="220" t="s">
        <v>156</v>
      </c>
      <c r="E145" s="221" t="s">
        <v>753</v>
      </c>
      <c r="F145" s="222" t="s">
        <v>754</v>
      </c>
      <c r="G145" s="223" t="s">
        <v>159</v>
      </c>
      <c r="H145" s="224">
        <v>367.08999999999998</v>
      </c>
      <c r="I145" s="225"/>
      <c r="J145" s="226">
        <f>ROUND(I145*H145,2)</f>
        <v>0</v>
      </c>
      <c r="K145" s="222" t="s">
        <v>160</v>
      </c>
      <c r="L145" s="43"/>
      <c r="M145" s="227" t="s">
        <v>1</v>
      </c>
      <c r="N145" s="228" t="s">
        <v>44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1" t="s">
        <v>161</v>
      </c>
      <c r="AT145" s="231" t="s">
        <v>156</v>
      </c>
      <c r="AU145" s="231" t="s">
        <v>84</v>
      </c>
      <c r="AY145" s="16" t="s">
        <v>155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6" t="s">
        <v>161</v>
      </c>
      <c r="BK145" s="232">
        <f>ROUND(I145*H145,2)</f>
        <v>0</v>
      </c>
      <c r="BL145" s="16" t="s">
        <v>161</v>
      </c>
      <c r="BM145" s="231" t="s">
        <v>1090</v>
      </c>
    </row>
    <row r="146" s="2" customFormat="1">
      <c r="A146" s="37"/>
      <c r="B146" s="38"/>
      <c r="C146" s="39"/>
      <c r="D146" s="233" t="s">
        <v>163</v>
      </c>
      <c r="E146" s="39"/>
      <c r="F146" s="234" t="s">
        <v>754</v>
      </c>
      <c r="G146" s="39"/>
      <c r="H146" s="39"/>
      <c r="I146" s="235"/>
      <c r="J146" s="39"/>
      <c r="K146" s="39"/>
      <c r="L146" s="43"/>
      <c r="M146" s="236"/>
      <c r="N146" s="237"/>
      <c r="O146" s="91"/>
      <c r="P146" s="91"/>
      <c r="Q146" s="91"/>
      <c r="R146" s="91"/>
      <c r="S146" s="91"/>
      <c r="T146" s="92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163</v>
      </c>
      <c r="AU146" s="16" t="s">
        <v>84</v>
      </c>
    </row>
    <row r="147" s="2" customFormat="1" ht="21.75" customHeight="1">
      <c r="A147" s="37"/>
      <c r="B147" s="38"/>
      <c r="C147" s="220" t="s">
        <v>183</v>
      </c>
      <c r="D147" s="220" t="s">
        <v>156</v>
      </c>
      <c r="E147" s="221" t="s">
        <v>757</v>
      </c>
      <c r="F147" s="222" t="s">
        <v>758</v>
      </c>
      <c r="G147" s="223" t="s">
        <v>159</v>
      </c>
      <c r="H147" s="224">
        <v>367.08999999999998</v>
      </c>
      <c r="I147" s="225"/>
      <c r="J147" s="226">
        <f>ROUND(I147*H147,2)</f>
        <v>0</v>
      </c>
      <c r="K147" s="222" t="s">
        <v>160</v>
      </c>
      <c r="L147" s="43"/>
      <c r="M147" s="227" t="s">
        <v>1</v>
      </c>
      <c r="N147" s="228" t="s">
        <v>44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1" t="s">
        <v>161</v>
      </c>
      <c r="AT147" s="231" t="s">
        <v>156</v>
      </c>
      <c r="AU147" s="231" t="s">
        <v>84</v>
      </c>
      <c r="AY147" s="16" t="s">
        <v>155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6" t="s">
        <v>161</v>
      </c>
      <c r="BK147" s="232">
        <f>ROUND(I147*H147,2)</f>
        <v>0</v>
      </c>
      <c r="BL147" s="16" t="s">
        <v>161</v>
      </c>
      <c r="BM147" s="231" t="s">
        <v>1091</v>
      </c>
    </row>
    <row r="148" s="2" customFormat="1">
      <c r="A148" s="37"/>
      <c r="B148" s="38"/>
      <c r="C148" s="39"/>
      <c r="D148" s="233" t="s">
        <v>163</v>
      </c>
      <c r="E148" s="39"/>
      <c r="F148" s="234" t="s">
        <v>758</v>
      </c>
      <c r="G148" s="39"/>
      <c r="H148" s="39"/>
      <c r="I148" s="235"/>
      <c r="J148" s="39"/>
      <c r="K148" s="39"/>
      <c r="L148" s="43"/>
      <c r="M148" s="236"/>
      <c r="N148" s="237"/>
      <c r="O148" s="91"/>
      <c r="P148" s="91"/>
      <c r="Q148" s="91"/>
      <c r="R148" s="91"/>
      <c r="S148" s="91"/>
      <c r="T148" s="92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163</v>
      </c>
      <c r="AU148" s="16" t="s">
        <v>84</v>
      </c>
    </row>
    <row r="149" s="13" customFormat="1">
      <c r="A149" s="13"/>
      <c r="B149" s="248"/>
      <c r="C149" s="249"/>
      <c r="D149" s="233" t="s">
        <v>164</v>
      </c>
      <c r="E149" s="250" t="s">
        <v>1</v>
      </c>
      <c r="F149" s="251" t="s">
        <v>1092</v>
      </c>
      <c r="G149" s="249"/>
      <c r="H149" s="252">
        <v>367.08999999999998</v>
      </c>
      <c r="I149" s="253"/>
      <c r="J149" s="249"/>
      <c r="K149" s="249"/>
      <c r="L149" s="254"/>
      <c r="M149" s="255"/>
      <c r="N149" s="256"/>
      <c r="O149" s="256"/>
      <c r="P149" s="256"/>
      <c r="Q149" s="256"/>
      <c r="R149" s="256"/>
      <c r="S149" s="256"/>
      <c r="T149" s="25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8" t="s">
        <v>164</v>
      </c>
      <c r="AU149" s="258" t="s">
        <v>84</v>
      </c>
      <c r="AV149" s="13" t="s">
        <v>86</v>
      </c>
      <c r="AW149" s="13" t="s">
        <v>33</v>
      </c>
      <c r="AX149" s="13" t="s">
        <v>77</v>
      </c>
      <c r="AY149" s="258" t="s">
        <v>155</v>
      </c>
    </row>
    <row r="150" s="14" customFormat="1">
      <c r="A150" s="14"/>
      <c r="B150" s="259"/>
      <c r="C150" s="260"/>
      <c r="D150" s="233" t="s">
        <v>164</v>
      </c>
      <c r="E150" s="261" t="s">
        <v>1</v>
      </c>
      <c r="F150" s="262" t="s">
        <v>243</v>
      </c>
      <c r="G150" s="260"/>
      <c r="H150" s="263">
        <v>367.08999999999998</v>
      </c>
      <c r="I150" s="264"/>
      <c r="J150" s="260"/>
      <c r="K150" s="260"/>
      <c r="L150" s="265"/>
      <c r="M150" s="266"/>
      <c r="N150" s="267"/>
      <c r="O150" s="267"/>
      <c r="P150" s="267"/>
      <c r="Q150" s="267"/>
      <c r="R150" s="267"/>
      <c r="S150" s="267"/>
      <c r="T150" s="26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9" t="s">
        <v>164</v>
      </c>
      <c r="AU150" s="269" t="s">
        <v>84</v>
      </c>
      <c r="AV150" s="14" t="s">
        <v>161</v>
      </c>
      <c r="AW150" s="14" t="s">
        <v>33</v>
      </c>
      <c r="AX150" s="14" t="s">
        <v>84</v>
      </c>
      <c r="AY150" s="269" t="s">
        <v>155</v>
      </c>
    </row>
    <row r="151" s="2" customFormat="1" ht="21.75" customHeight="1">
      <c r="A151" s="37"/>
      <c r="B151" s="38"/>
      <c r="C151" s="220" t="s">
        <v>188</v>
      </c>
      <c r="D151" s="220" t="s">
        <v>156</v>
      </c>
      <c r="E151" s="221" t="s">
        <v>189</v>
      </c>
      <c r="F151" s="222" t="s">
        <v>190</v>
      </c>
      <c r="G151" s="223" t="s">
        <v>159</v>
      </c>
      <c r="H151" s="224">
        <v>367.08999999999998</v>
      </c>
      <c r="I151" s="225"/>
      <c r="J151" s="226">
        <f>ROUND(I151*H151,2)</f>
        <v>0</v>
      </c>
      <c r="K151" s="222" t="s">
        <v>160</v>
      </c>
      <c r="L151" s="43"/>
      <c r="M151" s="227" t="s">
        <v>1</v>
      </c>
      <c r="N151" s="228" t="s">
        <v>44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1" t="s">
        <v>161</v>
      </c>
      <c r="AT151" s="231" t="s">
        <v>156</v>
      </c>
      <c r="AU151" s="231" t="s">
        <v>84</v>
      </c>
      <c r="AY151" s="16" t="s">
        <v>155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6" t="s">
        <v>161</v>
      </c>
      <c r="BK151" s="232">
        <f>ROUND(I151*H151,2)</f>
        <v>0</v>
      </c>
      <c r="BL151" s="16" t="s">
        <v>161</v>
      </c>
      <c r="BM151" s="231" t="s">
        <v>1093</v>
      </c>
    </row>
    <row r="152" s="2" customFormat="1">
      <c r="A152" s="37"/>
      <c r="B152" s="38"/>
      <c r="C152" s="39"/>
      <c r="D152" s="233" t="s">
        <v>163</v>
      </c>
      <c r="E152" s="39"/>
      <c r="F152" s="234" t="s">
        <v>190</v>
      </c>
      <c r="G152" s="39"/>
      <c r="H152" s="39"/>
      <c r="I152" s="235"/>
      <c r="J152" s="39"/>
      <c r="K152" s="39"/>
      <c r="L152" s="43"/>
      <c r="M152" s="236"/>
      <c r="N152" s="237"/>
      <c r="O152" s="91"/>
      <c r="P152" s="91"/>
      <c r="Q152" s="91"/>
      <c r="R152" s="91"/>
      <c r="S152" s="91"/>
      <c r="T152" s="92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163</v>
      </c>
      <c r="AU152" s="16" t="s">
        <v>84</v>
      </c>
    </row>
    <row r="153" s="2" customFormat="1" ht="16.5" customHeight="1">
      <c r="A153" s="37"/>
      <c r="B153" s="38"/>
      <c r="C153" s="220" t="s">
        <v>192</v>
      </c>
      <c r="D153" s="220" t="s">
        <v>156</v>
      </c>
      <c r="E153" s="221" t="s">
        <v>193</v>
      </c>
      <c r="F153" s="222" t="s">
        <v>194</v>
      </c>
      <c r="G153" s="223" t="s">
        <v>159</v>
      </c>
      <c r="H153" s="224">
        <v>367.08999999999998</v>
      </c>
      <c r="I153" s="225"/>
      <c r="J153" s="226">
        <f>ROUND(I153*H153,2)</f>
        <v>0</v>
      </c>
      <c r="K153" s="222" t="s">
        <v>160</v>
      </c>
      <c r="L153" s="43"/>
      <c r="M153" s="227" t="s">
        <v>1</v>
      </c>
      <c r="N153" s="228" t="s">
        <v>44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1" t="s">
        <v>161</v>
      </c>
      <c r="AT153" s="231" t="s">
        <v>156</v>
      </c>
      <c r="AU153" s="231" t="s">
        <v>84</v>
      </c>
      <c r="AY153" s="16" t="s">
        <v>155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6" t="s">
        <v>161</v>
      </c>
      <c r="BK153" s="232">
        <f>ROUND(I153*H153,2)</f>
        <v>0</v>
      </c>
      <c r="BL153" s="16" t="s">
        <v>161</v>
      </c>
      <c r="BM153" s="231" t="s">
        <v>1094</v>
      </c>
    </row>
    <row r="154" s="2" customFormat="1">
      <c r="A154" s="37"/>
      <c r="B154" s="38"/>
      <c r="C154" s="39"/>
      <c r="D154" s="233" t="s">
        <v>163</v>
      </c>
      <c r="E154" s="39"/>
      <c r="F154" s="234" t="s">
        <v>194</v>
      </c>
      <c r="G154" s="39"/>
      <c r="H154" s="39"/>
      <c r="I154" s="235"/>
      <c r="J154" s="39"/>
      <c r="K154" s="39"/>
      <c r="L154" s="43"/>
      <c r="M154" s="236"/>
      <c r="N154" s="237"/>
      <c r="O154" s="91"/>
      <c r="P154" s="91"/>
      <c r="Q154" s="91"/>
      <c r="R154" s="91"/>
      <c r="S154" s="91"/>
      <c r="T154" s="92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163</v>
      </c>
      <c r="AU154" s="16" t="s">
        <v>84</v>
      </c>
    </row>
    <row r="155" s="2" customFormat="1" ht="24.15" customHeight="1">
      <c r="A155" s="37"/>
      <c r="B155" s="38"/>
      <c r="C155" s="220" t="s">
        <v>196</v>
      </c>
      <c r="D155" s="220" t="s">
        <v>156</v>
      </c>
      <c r="E155" s="221" t="s">
        <v>197</v>
      </c>
      <c r="F155" s="222" t="s">
        <v>198</v>
      </c>
      <c r="G155" s="223" t="s">
        <v>159</v>
      </c>
      <c r="H155" s="224">
        <v>292.27999999999997</v>
      </c>
      <c r="I155" s="225"/>
      <c r="J155" s="226">
        <f>ROUND(I155*H155,2)</f>
        <v>0</v>
      </c>
      <c r="K155" s="222" t="s">
        <v>160</v>
      </c>
      <c r="L155" s="43"/>
      <c r="M155" s="227" t="s">
        <v>1</v>
      </c>
      <c r="N155" s="228" t="s">
        <v>44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1" t="s">
        <v>161</v>
      </c>
      <c r="AT155" s="231" t="s">
        <v>156</v>
      </c>
      <c r="AU155" s="231" t="s">
        <v>84</v>
      </c>
      <c r="AY155" s="16" t="s">
        <v>155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6" t="s">
        <v>161</v>
      </c>
      <c r="BK155" s="232">
        <f>ROUND(I155*H155,2)</f>
        <v>0</v>
      </c>
      <c r="BL155" s="16" t="s">
        <v>161</v>
      </c>
      <c r="BM155" s="231" t="s">
        <v>1095</v>
      </c>
    </row>
    <row r="156" s="2" customFormat="1">
      <c r="A156" s="37"/>
      <c r="B156" s="38"/>
      <c r="C156" s="39"/>
      <c r="D156" s="233" t="s">
        <v>163</v>
      </c>
      <c r="E156" s="39"/>
      <c r="F156" s="234" t="s">
        <v>198</v>
      </c>
      <c r="G156" s="39"/>
      <c r="H156" s="39"/>
      <c r="I156" s="235"/>
      <c r="J156" s="39"/>
      <c r="K156" s="39"/>
      <c r="L156" s="43"/>
      <c r="M156" s="236"/>
      <c r="N156" s="237"/>
      <c r="O156" s="91"/>
      <c r="P156" s="91"/>
      <c r="Q156" s="91"/>
      <c r="R156" s="91"/>
      <c r="S156" s="91"/>
      <c r="T156" s="92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163</v>
      </c>
      <c r="AU156" s="16" t="s">
        <v>84</v>
      </c>
    </row>
    <row r="157" s="13" customFormat="1">
      <c r="A157" s="13"/>
      <c r="B157" s="248"/>
      <c r="C157" s="249"/>
      <c r="D157" s="233" t="s">
        <v>164</v>
      </c>
      <c r="E157" s="250" t="s">
        <v>1</v>
      </c>
      <c r="F157" s="251" t="s">
        <v>1096</v>
      </c>
      <c r="G157" s="249"/>
      <c r="H157" s="252">
        <v>292.27999999999997</v>
      </c>
      <c r="I157" s="253"/>
      <c r="J157" s="249"/>
      <c r="K157" s="249"/>
      <c r="L157" s="254"/>
      <c r="M157" s="255"/>
      <c r="N157" s="256"/>
      <c r="O157" s="256"/>
      <c r="P157" s="256"/>
      <c r="Q157" s="256"/>
      <c r="R157" s="256"/>
      <c r="S157" s="256"/>
      <c r="T157" s="25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8" t="s">
        <v>164</v>
      </c>
      <c r="AU157" s="258" t="s">
        <v>84</v>
      </c>
      <c r="AV157" s="13" t="s">
        <v>86</v>
      </c>
      <c r="AW157" s="13" t="s">
        <v>33</v>
      </c>
      <c r="AX157" s="13" t="s">
        <v>77</v>
      </c>
      <c r="AY157" s="258" t="s">
        <v>155</v>
      </c>
    </row>
    <row r="158" s="14" customFormat="1">
      <c r="A158" s="14"/>
      <c r="B158" s="259"/>
      <c r="C158" s="260"/>
      <c r="D158" s="233" t="s">
        <v>164</v>
      </c>
      <c r="E158" s="261" t="s">
        <v>1</v>
      </c>
      <c r="F158" s="262" t="s">
        <v>243</v>
      </c>
      <c r="G158" s="260"/>
      <c r="H158" s="263">
        <v>292.27999999999997</v>
      </c>
      <c r="I158" s="264"/>
      <c r="J158" s="260"/>
      <c r="K158" s="260"/>
      <c r="L158" s="265"/>
      <c r="M158" s="266"/>
      <c r="N158" s="267"/>
      <c r="O158" s="267"/>
      <c r="P158" s="267"/>
      <c r="Q158" s="267"/>
      <c r="R158" s="267"/>
      <c r="S158" s="267"/>
      <c r="T158" s="26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9" t="s">
        <v>164</v>
      </c>
      <c r="AU158" s="269" t="s">
        <v>84</v>
      </c>
      <c r="AV158" s="14" t="s">
        <v>161</v>
      </c>
      <c r="AW158" s="14" t="s">
        <v>33</v>
      </c>
      <c r="AX158" s="14" t="s">
        <v>84</v>
      </c>
      <c r="AY158" s="269" t="s">
        <v>155</v>
      </c>
    </row>
    <row r="159" s="2" customFormat="1" ht="24.15" customHeight="1">
      <c r="A159" s="37"/>
      <c r="B159" s="38"/>
      <c r="C159" s="220" t="s">
        <v>201</v>
      </c>
      <c r="D159" s="220" t="s">
        <v>156</v>
      </c>
      <c r="E159" s="221" t="s">
        <v>202</v>
      </c>
      <c r="F159" s="222" t="s">
        <v>203</v>
      </c>
      <c r="G159" s="223" t="s">
        <v>159</v>
      </c>
      <c r="H159" s="224">
        <v>53.939999999999998</v>
      </c>
      <c r="I159" s="225"/>
      <c r="J159" s="226">
        <f>ROUND(I159*H159,2)</f>
        <v>0</v>
      </c>
      <c r="K159" s="222" t="s">
        <v>160</v>
      </c>
      <c r="L159" s="43"/>
      <c r="M159" s="227" t="s">
        <v>1</v>
      </c>
      <c r="N159" s="228" t="s">
        <v>44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1" t="s">
        <v>161</v>
      </c>
      <c r="AT159" s="231" t="s">
        <v>156</v>
      </c>
      <c r="AU159" s="231" t="s">
        <v>84</v>
      </c>
      <c r="AY159" s="16" t="s">
        <v>155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6" t="s">
        <v>161</v>
      </c>
      <c r="BK159" s="232">
        <f>ROUND(I159*H159,2)</f>
        <v>0</v>
      </c>
      <c r="BL159" s="16" t="s">
        <v>161</v>
      </c>
      <c r="BM159" s="231" t="s">
        <v>1097</v>
      </c>
    </row>
    <row r="160" s="2" customFormat="1">
      <c r="A160" s="37"/>
      <c r="B160" s="38"/>
      <c r="C160" s="39"/>
      <c r="D160" s="233" t="s">
        <v>163</v>
      </c>
      <c r="E160" s="39"/>
      <c r="F160" s="234" t="s">
        <v>203</v>
      </c>
      <c r="G160" s="39"/>
      <c r="H160" s="39"/>
      <c r="I160" s="235"/>
      <c r="J160" s="39"/>
      <c r="K160" s="39"/>
      <c r="L160" s="43"/>
      <c r="M160" s="236"/>
      <c r="N160" s="237"/>
      <c r="O160" s="91"/>
      <c r="P160" s="91"/>
      <c r="Q160" s="91"/>
      <c r="R160" s="91"/>
      <c r="S160" s="91"/>
      <c r="T160" s="92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163</v>
      </c>
      <c r="AU160" s="16" t="s">
        <v>84</v>
      </c>
    </row>
    <row r="161" s="13" customFormat="1">
      <c r="A161" s="13"/>
      <c r="B161" s="248"/>
      <c r="C161" s="249"/>
      <c r="D161" s="233" t="s">
        <v>164</v>
      </c>
      <c r="E161" s="250" t="s">
        <v>1</v>
      </c>
      <c r="F161" s="251" t="s">
        <v>1098</v>
      </c>
      <c r="G161" s="249"/>
      <c r="H161" s="252">
        <v>53.939999999999998</v>
      </c>
      <c r="I161" s="253"/>
      <c r="J161" s="249"/>
      <c r="K161" s="249"/>
      <c r="L161" s="254"/>
      <c r="M161" s="255"/>
      <c r="N161" s="256"/>
      <c r="O161" s="256"/>
      <c r="P161" s="256"/>
      <c r="Q161" s="256"/>
      <c r="R161" s="256"/>
      <c r="S161" s="256"/>
      <c r="T161" s="25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8" t="s">
        <v>164</v>
      </c>
      <c r="AU161" s="258" t="s">
        <v>84</v>
      </c>
      <c r="AV161" s="13" t="s">
        <v>86</v>
      </c>
      <c r="AW161" s="13" t="s">
        <v>33</v>
      </c>
      <c r="AX161" s="13" t="s">
        <v>77</v>
      </c>
      <c r="AY161" s="258" t="s">
        <v>155</v>
      </c>
    </row>
    <row r="162" s="14" customFormat="1">
      <c r="A162" s="14"/>
      <c r="B162" s="259"/>
      <c r="C162" s="260"/>
      <c r="D162" s="233" t="s">
        <v>164</v>
      </c>
      <c r="E162" s="261" t="s">
        <v>1</v>
      </c>
      <c r="F162" s="262" t="s">
        <v>243</v>
      </c>
      <c r="G162" s="260"/>
      <c r="H162" s="263">
        <v>53.939999999999998</v>
      </c>
      <c r="I162" s="264"/>
      <c r="J162" s="260"/>
      <c r="K162" s="260"/>
      <c r="L162" s="265"/>
      <c r="M162" s="266"/>
      <c r="N162" s="267"/>
      <c r="O162" s="267"/>
      <c r="P162" s="267"/>
      <c r="Q162" s="267"/>
      <c r="R162" s="267"/>
      <c r="S162" s="267"/>
      <c r="T162" s="26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9" t="s">
        <v>164</v>
      </c>
      <c r="AU162" s="269" t="s">
        <v>84</v>
      </c>
      <c r="AV162" s="14" t="s">
        <v>161</v>
      </c>
      <c r="AW162" s="14" t="s">
        <v>33</v>
      </c>
      <c r="AX162" s="14" t="s">
        <v>84</v>
      </c>
      <c r="AY162" s="269" t="s">
        <v>155</v>
      </c>
    </row>
    <row r="163" s="2" customFormat="1" ht="16.5" customHeight="1">
      <c r="A163" s="37"/>
      <c r="B163" s="38"/>
      <c r="C163" s="220" t="s">
        <v>206</v>
      </c>
      <c r="D163" s="220" t="s">
        <v>156</v>
      </c>
      <c r="E163" s="221" t="s">
        <v>207</v>
      </c>
      <c r="F163" s="222" t="s">
        <v>208</v>
      </c>
      <c r="G163" s="223" t="s">
        <v>209</v>
      </c>
      <c r="H163" s="224">
        <v>550.63499999999999</v>
      </c>
      <c r="I163" s="225"/>
      <c r="J163" s="226">
        <f>ROUND(I163*H163,2)</f>
        <v>0</v>
      </c>
      <c r="K163" s="222" t="s">
        <v>160</v>
      </c>
      <c r="L163" s="43"/>
      <c r="M163" s="227" t="s">
        <v>1</v>
      </c>
      <c r="N163" s="228" t="s">
        <v>44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1" t="s">
        <v>161</v>
      </c>
      <c r="AT163" s="231" t="s">
        <v>156</v>
      </c>
      <c r="AU163" s="231" t="s">
        <v>84</v>
      </c>
      <c r="AY163" s="16" t="s">
        <v>155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6" t="s">
        <v>161</v>
      </c>
      <c r="BK163" s="232">
        <f>ROUND(I163*H163,2)</f>
        <v>0</v>
      </c>
      <c r="BL163" s="16" t="s">
        <v>161</v>
      </c>
      <c r="BM163" s="231" t="s">
        <v>1099</v>
      </c>
    </row>
    <row r="164" s="2" customFormat="1">
      <c r="A164" s="37"/>
      <c r="B164" s="38"/>
      <c r="C164" s="39"/>
      <c r="D164" s="233" t="s">
        <v>163</v>
      </c>
      <c r="E164" s="39"/>
      <c r="F164" s="234" t="s">
        <v>208</v>
      </c>
      <c r="G164" s="39"/>
      <c r="H164" s="39"/>
      <c r="I164" s="235"/>
      <c r="J164" s="39"/>
      <c r="K164" s="39"/>
      <c r="L164" s="43"/>
      <c r="M164" s="236"/>
      <c r="N164" s="237"/>
      <c r="O164" s="91"/>
      <c r="P164" s="91"/>
      <c r="Q164" s="91"/>
      <c r="R164" s="91"/>
      <c r="S164" s="91"/>
      <c r="T164" s="92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163</v>
      </c>
      <c r="AU164" s="16" t="s">
        <v>84</v>
      </c>
    </row>
    <row r="165" s="13" customFormat="1">
      <c r="A165" s="13"/>
      <c r="B165" s="248"/>
      <c r="C165" s="249"/>
      <c r="D165" s="233" t="s">
        <v>164</v>
      </c>
      <c r="E165" s="250" t="s">
        <v>1</v>
      </c>
      <c r="F165" s="251" t="s">
        <v>1100</v>
      </c>
      <c r="G165" s="249"/>
      <c r="H165" s="252">
        <v>550.63499999999999</v>
      </c>
      <c r="I165" s="253"/>
      <c r="J165" s="249"/>
      <c r="K165" s="249"/>
      <c r="L165" s="254"/>
      <c r="M165" s="255"/>
      <c r="N165" s="256"/>
      <c r="O165" s="256"/>
      <c r="P165" s="256"/>
      <c r="Q165" s="256"/>
      <c r="R165" s="256"/>
      <c r="S165" s="256"/>
      <c r="T165" s="25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8" t="s">
        <v>164</v>
      </c>
      <c r="AU165" s="258" t="s">
        <v>84</v>
      </c>
      <c r="AV165" s="13" t="s">
        <v>86</v>
      </c>
      <c r="AW165" s="13" t="s">
        <v>33</v>
      </c>
      <c r="AX165" s="13" t="s">
        <v>77</v>
      </c>
      <c r="AY165" s="258" t="s">
        <v>155</v>
      </c>
    </row>
    <row r="166" s="14" customFormat="1">
      <c r="A166" s="14"/>
      <c r="B166" s="259"/>
      <c r="C166" s="260"/>
      <c r="D166" s="233" t="s">
        <v>164</v>
      </c>
      <c r="E166" s="261" t="s">
        <v>1</v>
      </c>
      <c r="F166" s="262" t="s">
        <v>243</v>
      </c>
      <c r="G166" s="260"/>
      <c r="H166" s="263">
        <v>550.63499999999999</v>
      </c>
      <c r="I166" s="264"/>
      <c r="J166" s="260"/>
      <c r="K166" s="260"/>
      <c r="L166" s="265"/>
      <c r="M166" s="266"/>
      <c r="N166" s="267"/>
      <c r="O166" s="267"/>
      <c r="P166" s="267"/>
      <c r="Q166" s="267"/>
      <c r="R166" s="267"/>
      <c r="S166" s="267"/>
      <c r="T166" s="26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9" t="s">
        <v>164</v>
      </c>
      <c r="AU166" s="269" t="s">
        <v>84</v>
      </c>
      <c r="AV166" s="14" t="s">
        <v>161</v>
      </c>
      <c r="AW166" s="14" t="s">
        <v>33</v>
      </c>
      <c r="AX166" s="14" t="s">
        <v>84</v>
      </c>
      <c r="AY166" s="269" t="s">
        <v>155</v>
      </c>
    </row>
    <row r="167" s="2" customFormat="1" ht="16.5" customHeight="1">
      <c r="A167" s="37"/>
      <c r="B167" s="38"/>
      <c r="C167" s="220" t="s">
        <v>8</v>
      </c>
      <c r="D167" s="220" t="s">
        <v>156</v>
      </c>
      <c r="E167" s="221" t="s">
        <v>213</v>
      </c>
      <c r="F167" s="222" t="s">
        <v>214</v>
      </c>
      <c r="G167" s="223" t="s">
        <v>215</v>
      </c>
      <c r="H167" s="224">
        <v>12</v>
      </c>
      <c r="I167" s="225"/>
      <c r="J167" s="226">
        <f>ROUND(I167*H167,2)</f>
        <v>0</v>
      </c>
      <c r="K167" s="222" t="s">
        <v>160</v>
      </c>
      <c r="L167" s="43"/>
      <c r="M167" s="227" t="s">
        <v>1</v>
      </c>
      <c r="N167" s="228" t="s">
        <v>44</v>
      </c>
      <c r="O167" s="91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1" t="s">
        <v>161</v>
      </c>
      <c r="AT167" s="231" t="s">
        <v>156</v>
      </c>
      <c r="AU167" s="231" t="s">
        <v>84</v>
      </c>
      <c r="AY167" s="16" t="s">
        <v>155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6" t="s">
        <v>161</v>
      </c>
      <c r="BK167" s="232">
        <f>ROUND(I167*H167,2)</f>
        <v>0</v>
      </c>
      <c r="BL167" s="16" t="s">
        <v>161</v>
      </c>
      <c r="BM167" s="231" t="s">
        <v>1101</v>
      </c>
    </row>
    <row r="168" s="2" customFormat="1">
      <c r="A168" s="37"/>
      <c r="B168" s="38"/>
      <c r="C168" s="39"/>
      <c r="D168" s="233" t="s">
        <v>163</v>
      </c>
      <c r="E168" s="39"/>
      <c r="F168" s="234" t="s">
        <v>214</v>
      </c>
      <c r="G168" s="39"/>
      <c r="H168" s="39"/>
      <c r="I168" s="235"/>
      <c r="J168" s="39"/>
      <c r="K168" s="39"/>
      <c r="L168" s="43"/>
      <c r="M168" s="236"/>
      <c r="N168" s="237"/>
      <c r="O168" s="91"/>
      <c r="P168" s="91"/>
      <c r="Q168" s="91"/>
      <c r="R168" s="91"/>
      <c r="S168" s="91"/>
      <c r="T168" s="92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163</v>
      </c>
      <c r="AU168" s="16" t="s">
        <v>84</v>
      </c>
    </row>
    <row r="169" s="2" customFormat="1" ht="24.15" customHeight="1">
      <c r="A169" s="37"/>
      <c r="B169" s="38"/>
      <c r="C169" s="220" t="s">
        <v>218</v>
      </c>
      <c r="D169" s="220" t="s">
        <v>156</v>
      </c>
      <c r="E169" s="221" t="s">
        <v>770</v>
      </c>
      <c r="F169" s="222" t="s">
        <v>771</v>
      </c>
      <c r="G169" s="223" t="s">
        <v>772</v>
      </c>
      <c r="H169" s="224">
        <v>240</v>
      </c>
      <c r="I169" s="225"/>
      <c r="J169" s="226">
        <f>ROUND(I169*H169,2)</f>
        <v>0</v>
      </c>
      <c r="K169" s="222" t="s">
        <v>160</v>
      </c>
      <c r="L169" s="43"/>
      <c r="M169" s="227" t="s">
        <v>1</v>
      </c>
      <c r="N169" s="228" t="s">
        <v>44</v>
      </c>
      <c r="O169" s="91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1" t="s">
        <v>161</v>
      </c>
      <c r="AT169" s="231" t="s">
        <v>156</v>
      </c>
      <c r="AU169" s="231" t="s">
        <v>84</v>
      </c>
      <c r="AY169" s="16" t="s">
        <v>155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6" t="s">
        <v>161</v>
      </c>
      <c r="BK169" s="232">
        <f>ROUND(I169*H169,2)</f>
        <v>0</v>
      </c>
      <c r="BL169" s="16" t="s">
        <v>161</v>
      </c>
      <c r="BM169" s="231" t="s">
        <v>1102</v>
      </c>
    </row>
    <row r="170" s="2" customFormat="1">
      <c r="A170" s="37"/>
      <c r="B170" s="38"/>
      <c r="C170" s="39"/>
      <c r="D170" s="233" t="s">
        <v>163</v>
      </c>
      <c r="E170" s="39"/>
      <c r="F170" s="234" t="s">
        <v>771</v>
      </c>
      <c r="G170" s="39"/>
      <c r="H170" s="39"/>
      <c r="I170" s="235"/>
      <c r="J170" s="39"/>
      <c r="K170" s="39"/>
      <c r="L170" s="43"/>
      <c r="M170" s="236"/>
      <c r="N170" s="237"/>
      <c r="O170" s="91"/>
      <c r="P170" s="91"/>
      <c r="Q170" s="91"/>
      <c r="R170" s="91"/>
      <c r="S170" s="91"/>
      <c r="T170" s="92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163</v>
      </c>
      <c r="AU170" s="16" t="s">
        <v>84</v>
      </c>
    </row>
    <row r="171" s="11" customFormat="1" ht="25.92" customHeight="1">
      <c r="A171" s="11"/>
      <c r="B171" s="206"/>
      <c r="C171" s="207"/>
      <c r="D171" s="208" t="s">
        <v>76</v>
      </c>
      <c r="E171" s="209" t="s">
        <v>161</v>
      </c>
      <c r="F171" s="209" t="s">
        <v>224</v>
      </c>
      <c r="G171" s="207"/>
      <c r="H171" s="207"/>
      <c r="I171" s="210"/>
      <c r="J171" s="211">
        <f>BK171</f>
        <v>0</v>
      </c>
      <c r="K171" s="207"/>
      <c r="L171" s="212"/>
      <c r="M171" s="213"/>
      <c r="N171" s="214"/>
      <c r="O171" s="214"/>
      <c r="P171" s="215">
        <f>SUM(P172:P179)</f>
        <v>0</v>
      </c>
      <c r="Q171" s="214"/>
      <c r="R171" s="215">
        <f>SUM(R172:R179)</f>
        <v>0</v>
      </c>
      <c r="S171" s="214"/>
      <c r="T171" s="216">
        <f>SUM(T172:T179)</f>
        <v>0</v>
      </c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R171" s="217" t="s">
        <v>84</v>
      </c>
      <c r="AT171" s="218" t="s">
        <v>76</v>
      </c>
      <c r="AU171" s="218" t="s">
        <v>77</v>
      </c>
      <c r="AY171" s="217" t="s">
        <v>155</v>
      </c>
      <c r="BK171" s="219">
        <f>SUM(BK172:BK179)</f>
        <v>0</v>
      </c>
    </row>
    <row r="172" s="2" customFormat="1" ht="16.5" customHeight="1">
      <c r="A172" s="37"/>
      <c r="B172" s="38"/>
      <c r="C172" s="220" t="s">
        <v>225</v>
      </c>
      <c r="D172" s="220" t="s">
        <v>156</v>
      </c>
      <c r="E172" s="221" t="s">
        <v>774</v>
      </c>
      <c r="F172" s="222" t="s">
        <v>775</v>
      </c>
      <c r="G172" s="223" t="s">
        <v>159</v>
      </c>
      <c r="H172" s="224">
        <v>3.75</v>
      </c>
      <c r="I172" s="225"/>
      <c r="J172" s="226">
        <f>ROUND(I172*H172,2)</f>
        <v>0</v>
      </c>
      <c r="K172" s="222" t="s">
        <v>160</v>
      </c>
      <c r="L172" s="43"/>
      <c r="M172" s="227" t="s">
        <v>1</v>
      </c>
      <c r="N172" s="228" t="s">
        <v>44</v>
      </c>
      <c r="O172" s="91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1" t="s">
        <v>161</v>
      </c>
      <c r="AT172" s="231" t="s">
        <v>156</v>
      </c>
      <c r="AU172" s="231" t="s">
        <v>84</v>
      </c>
      <c r="AY172" s="16" t="s">
        <v>155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6" t="s">
        <v>161</v>
      </c>
      <c r="BK172" s="232">
        <f>ROUND(I172*H172,2)</f>
        <v>0</v>
      </c>
      <c r="BL172" s="16" t="s">
        <v>161</v>
      </c>
      <c r="BM172" s="231" t="s">
        <v>1103</v>
      </c>
    </row>
    <row r="173" s="2" customFormat="1">
      <c r="A173" s="37"/>
      <c r="B173" s="38"/>
      <c r="C173" s="39"/>
      <c r="D173" s="233" t="s">
        <v>163</v>
      </c>
      <c r="E173" s="39"/>
      <c r="F173" s="234" t="s">
        <v>775</v>
      </c>
      <c r="G173" s="39"/>
      <c r="H173" s="39"/>
      <c r="I173" s="235"/>
      <c r="J173" s="39"/>
      <c r="K173" s="39"/>
      <c r="L173" s="43"/>
      <c r="M173" s="236"/>
      <c r="N173" s="237"/>
      <c r="O173" s="91"/>
      <c r="P173" s="91"/>
      <c r="Q173" s="91"/>
      <c r="R173" s="91"/>
      <c r="S173" s="91"/>
      <c r="T173" s="92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163</v>
      </c>
      <c r="AU173" s="16" t="s">
        <v>84</v>
      </c>
    </row>
    <row r="174" s="13" customFormat="1">
      <c r="A174" s="13"/>
      <c r="B174" s="248"/>
      <c r="C174" s="249"/>
      <c r="D174" s="233" t="s">
        <v>164</v>
      </c>
      <c r="E174" s="250" t="s">
        <v>1</v>
      </c>
      <c r="F174" s="251" t="s">
        <v>1104</v>
      </c>
      <c r="G174" s="249"/>
      <c r="H174" s="252">
        <v>3.75</v>
      </c>
      <c r="I174" s="253"/>
      <c r="J174" s="249"/>
      <c r="K174" s="249"/>
      <c r="L174" s="254"/>
      <c r="M174" s="255"/>
      <c r="N174" s="256"/>
      <c r="O174" s="256"/>
      <c r="P174" s="256"/>
      <c r="Q174" s="256"/>
      <c r="R174" s="256"/>
      <c r="S174" s="256"/>
      <c r="T174" s="25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8" t="s">
        <v>164</v>
      </c>
      <c r="AU174" s="258" t="s">
        <v>84</v>
      </c>
      <c r="AV174" s="13" t="s">
        <v>86</v>
      </c>
      <c r="AW174" s="13" t="s">
        <v>33</v>
      </c>
      <c r="AX174" s="13" t="s">
        <v>77</v>
      </c>
      <c r="AY174" s="258" t="s">
        <v>155</v>
      </c>
    </row>
    <row r="175" s="14" customFormat="1">
      <c r="A175" s="14"/>
      <c r="B175" s="259"/>
      <c r="C175" s="260"/>
      <c r="D175" s="233" t="s">
        <v>164</v>
      </c>
      <c r="E175" s="261" t="s">
        <v>1</v>
      </c>
      <c r="F175" s="262" t="s">
        <v>243</v>
      </c>
      <c r="G175" s="260"/>
      <c r="H175" s="263">
        <v>3.75</v>
      </c>
      <c r="I175" s="264"/>
      <c r="J175" s="260"/>
      <c r="K175" s="260"/>
      <c r="L175" s="265"/>
      <c r="M175" s="266"/>
      <c r="N175" s="267"/>
      <c r="O175" s="267"/>
      <c r="P175" s="267"/>
      <c r="Q175" s="267"/>
      <c r="R175" s="267"/>
      <c r="S175" s="267"/>
      <c r="T175" s="26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9" t="s">
        <v>164</v>
      </c>
      <c r="AU175" s="269" t="s">
        <v>84</v>
      </c>
      <c r="AV175" s="14" t="s">
        <v>161</v>
      </c>
      <c r="AW175" s="14" t="s">
        <v>33</v>
      </c>
      <c r="AX175" s="14" t="s">
        <v>84</v>
      </c>
      <c r="AY175" s="269" t="s">
        <v>155</v>
      </c>
    </row>
    <row r="176" s="2" customFormat="1" ht="16.5" customHeight="1">
      <c r="A176" s="37"/>
      <c r="B176" s="38"/>
      <c r="C176" s="220" t="s">
        <v>231</v>
      </c>
      <c r="D176" s="220" t="s">
        <v>156</v>
      </c>
      <c r="E176" s="221" t="s">
        <v>778</v>
      </c>
      <c r="F176" s="222" t="s">
        <v>779</v>
      </c>
      <c r="G176" s="223" t="s">
        <v>159</v>
      </c>
      <c r="H176" s="224">
        <v>44.659999999999997</v>
      </c>
      <c r="I176" s="225"/>
      <c r="J176" s="226">
        <f>ROUND(I176*H176,2)</f>
        <v>0</v>
      </c>
      <c r="K176" s="222" t="s">
        <v>160</v>
      </c>
      <c r="L176" s="43"/>
      <c r="M176" s="227" t="s">
        <v>1</v>
      </c>
      <c r="N176" s="228" t="s">
        <v>44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1" t="s">
        <v>161</v>
      </c>
      <c r="AT176" s="231" t="s">
        <v>156</v>
      </c>
      <c r="AU176" s="231" t="s">
        <v>84</v>
      </c>
      <c r="AY176" s="16" t="s">
        <v>155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6" t="s">
        <v>161</v>
      </c>
      <c r="BK176" s="232">
        <f>ROUND(I176*H176,2)</f>
        <v>0</v>
      </c>
      <c r="BL176" s="16" t="s">
        <v>161</v>
      </c>
      <c r="BM176" s="231" t="s">
        <v>1105</v>
      </c>
    </row>
    <row r="177" s="2" customFormat="1">
      <c r="A177" s="37"/>
      <c r="B177" s="38"/>
      <c r="C177" s="39"/>
      <c r="D177" s="233" t="s">
        <v>163</v>
      </c>
      <c r="E177" s="39"/>
      <c r="F177" s="234" t="s">
        <v>779</v>
      </c>
      <c r="G177" s="39"/>
      <c r="H177" s="39"/>
      <c r="I177" s="235"/>
      <c r="J177" s="39"/>
      <c r="K177" s="39"/>
      <c r="L177" s="43"/>
      <c r="M177" s="236"/>
      <c r="N177" s="237"/>
      <c r="O177" s="91"/>
      <c r="P177" s="91"/>
      <c r="Q177" s="91"/>
      <c r="R177" s="91"/>
      <c r="S177" s="91"/>
      <c r="T177" s="92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163</v>
      </c>
      <c r="AU177" s="16" t="s">
        <v>84</v>
      </c>
    </row>
    <row r="178" s="13" customFormat="1">
      <c r="A178" s="13"/>
      <c r="B178" s="248"/>
      <c r="C178" s="249"/>
      <c r="D178" s="233" t="s">
        <v>164</v>
      </c>
      <c r="E178" s="250" t="s">
        <v>1</v>
      </c>
      <c r="F178" s="251" t="s">
        <v>1106</v>
      </c>
      <c r="G178" s="249"/>
      <c r="H178" s="252">
        <v>44.659999999999997</v>
      </c>
      <c r="I178" s="253"/>
      <c r="J178" s="249"/>
      <c r="K178" s="249"/>
      <c r="L178" s="254"/>
      <c r="M178" s="255"/>
      <c r="N178" s="256"/>
      <c r="O178" s="256"/>
      <c r="P178" s="256"/>
      <c r="Q178" s="256"/>
      <c r="R178" s="256"/>
      <c r="S178" s="256"/>
      <c r="T178" s="25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8" t="s">
        <v>164</v>
      </c>
      <c r="AU178" s="258" t="s">
        <v>84</v>
      </c>
      <c r="AV178" s="13" t="s">
        <v>86</v>
      </c>
      <c r="AW178" s="13" t="s">
        <v>33</v>
      </c>
      <c r="AX178" s="13" t="s">
        <v>77</v>
      </c>
      <c r="AY178" s="258" t="s">
        <v>155</v>
      </c>
    </row>
    <row r="179" s="14" customFormat="1">
      <c r="A179" s="14"/>
      <c r="B179" s="259"/>
      <c r="C179" s="260"/>
      <c r="D179" s="233" t="s">
        <v>164</v>
      </c>
      <c r="E179" s="261" t="s">
        <v>1</v>
      </c>
      <c r="F179" s="262" t="s">
        <v>243</v>
      </c>
      <c r="G179" s="260"/>
      <c r="H179" s="263">
        <v>44.659999999999997</v>
      </c>
      <c r="I179" s="264"/>
      <c r="J179" s="260"/>
      <c r="K179" s="260"/>
      <c r="L179" s="265"/>
      <c r="M179" s="266"/>
      <c r="N179" s="267"/>
      <c r="O179" s="267"/>
      <c r="P179" s="267"/>
      <c r="Q179" s="267"/>
      <c r="R179" s="267"/>
      <c r="S179" s="267"/>
      <c r="T179" s="26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9" t="s">
        <v>164</v>
      </c>
      <c r="AU179" s="269" t="s">
        <v>84</v>
      </c>
      <c r="AV179" s="14" t="s">
        <v>161</v>
      </c>
      <c r="AW179" s="14" t="s">
        <v>33</v>
      </c>
      <c r="AX179" s="14" t="s">
        <v>84</v>
      </c>
      <c r="AY179" s="269" t="s">
        <v>155</v>
      </c>
    </row>
    <row r="180" s="11" customFormat="1" ht="25.92" customHeight="1">
      <c r="A180" s="11"/>
      <c r="B180" s="206"/>
      <c r="C180" s="207"/>
      <c r="D180" s="208" t="s">
        <v>76</v>
      </c>
      <c r="E180" s="209" t="s">
        <v>179</v>
      </c>
      <c r="F180" s="209" t="s">
        <v>414</v>
      </c>
      <c r="G180" s="207"/>
      <c r="H180" s="207"/>
      <c r="I180" s="210"/>
      <c r="J180" s="211">
        <f>BK180</f>
        <v>0</v>
      </c>
      <c r="K180" s="207"/>
      <c r="L180" s="212"/>
      <c r="M180" s="213"/>
      <c r="N180" s="214"/>
      <c r="O180" s="214"/>
      <c r="P180" s="215">
        <f>SUM(P181:P192)</f>
        <v>0</v>
      </c>
      <c r="Q180" s="214"/>
      <c r="R180" s="215">
        <f>SUM(R181:R192)</f>
        <v>0</v>
      </c>
      <c r="S180" s="214"/>
      <c r="T180" s="216">
        <f>SUM(T181:T192)</f>
        <v>0</v>
      </c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R180" s="217" t="s">
        <v>84</v>
      </c>
      <c r="AT180" s="218" t="s">
        <v>76</v>
      </c>
      <c r="AU180" s="218" t="s">
        <v>77</v>
      </c>
      <c r="AY180" s="217" t="s">
        <v>155</v>
      </c>
      <c r="BK180" s="219">
        <f>SUM(BK181:BK192)</f>
        <v>0</v>
      </c>
    </row>
    <row r="181" s="2" customFormat="1" ht="24.15" customHeight="1">
      <c r="A181" s="37"/>
      <c r="B181" s="38"/>
      <c r="C181" s="220" t="s">
        <v>236</v>
      </c>
      <c r="D181" s="220" t="s">
        <v>156</v>
      </c>
      <c r="E181" s="221" t="s">
        <v>415</v>
      </c>
      <c r="F181" s="222" t="s">
        <v>416</v>
      </c>
      <c r="G181" s="223" t="s">
        <v>172</v>
      </c>
      <c r="H181" s="224">
        <v>3.6000000000000001</v>
      </c>
      <c r="I181" s="225"/>
      <c r="J181" s="226">
        <f>ROUND(I181*H181,2)</f>
        <v>0</v>
      </c>
      <c r="K181" s="222" t="s">
        <v>160</v>
      </c>
      <c r="L181" s="43"/>
      <c r="M181" s="227" t="s">
        <v>1</v>
      </c>
      <c r="N181" s="228" t="s">
        <v>44</v>
      </c>
      <c r="O181" s="91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1" t="s">
        <v>161</v>
      </c>
      <c r="AT181" s="231" t="s">
        <v>156</v>
      </c>
      <c r="AU181" s="231" t="s">
        <v>84</v>
      </c>
      <c r="AY181" s="16" t="s">
        <v>155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6" t="s">
        <v>161</v>
      </c>
      <c r="BK181" s="232">
        <f>ROUND(I181*H181,2)</f>
        <v>0</v>
      </c>
      <c r="BL181" s="16" t="s">
        <v>161</v>
      </c>
      <c r="BM181" s="231" t="s">
        <v>1107</v>
      </c>
    </row>
    <row r="182" s="2" customFormat="1">
      <c r="A182" s="37"/>
      <c r="B182" s="38"/>
      <c r="C182" s="39"/>
      <c r="D182" s="233" t="s">
        <v>163</v>
      </c>
      <c r="E182" s="39"/>
      <c r="F182" s="234" t="s">
        <v>416</v>
      </c>
      <c r="G182" s="39"/>
      <c r="H182" s="39"/>
      <c r="I182" s="235"/>
      <c r="J182" s="39"/>
      <c r="K182" s="39"/>
      <c r="L182" s="43"/>
      <c r="M182" s="236"/>
      <c r="N182" s="237"/>
      <c r="O182" s="91"/>
      <c r="P182" s="91"/>
      <c r="Q182" s="91"/>
      <c r="R182" s="91"/>
      <c r="S182" s="91"/>
      <c r="T182" s="92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163</v>
      </c>
      <c r="AU182" s="16" t="s">
        <v>84</v>
      </c>
    </row>
    <row r="183" s="13" customFormat="1">
      <c r="A183" s="13"/>
      <c r="B183" s="248"/>
      <c r="C183" s="249"/>
      <c r="D183" s="233" t="s">
        <v>164</v>
      </c>
      <c r="E183" s="250" t="s">
        <v>1</v>
      </c>
      <c r="F183" s="251" t="s">
        <v>1108</v>
      </c>
      <c r="G183" s="249"/>
      <c r="H183" s="252">
        <v>3.6000000000000001</v>
      </c>
      <c r="I183" s="253"/>
      <c r="J183" s="249"/>
      <c r="K183" s="249"/>
      <c r="L183" s="254"/>
      <c r="M183" s="255"/>
      <c r="N183" s="256"/>
      <c r="O183" s="256"/>
      <c r="P183" s="256"/>
      <c r="Q183" s="256"/>
      <c r="R183" s="256"/>
      <c r="S183" s="256"/>
      <c r="T183" s="25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8" t="s">
        <v>164</v>
      </c>
      <c r="AU183" s="258" t="s">
        <v>84</v>
      </c>
      <c r="AV183" s="13" t="s">
        <v>86</v>
      </c>
      <c r="AW183" s="13" t="s">
        <v>33</v>
      </c>
      <c r="AX183" s="13" t="s">
        <v>77</v>
      </c>
      <c r="AY183" s="258" t="s">
        <v>155</v>
      </c>
    </row>
    <row r="184" s="14" customFormat="1">
      <c r="A184" s="14"/>
      <c r="B184" s="259"/>
      <c r="C184" s="260"/>
      <c r="D184" s="233" t="s">
        <v>164</v>
      </c>
      <c r="E184" s="261" t="s">
        <v>1</v>
      </c>
      <c r="F184" s="262" t="s">
        <v>243</v>
      </c>
      <c r="G184" s="260"/>
      <c r="H184" s="263">
        <v>3.6000000000000001</v>
      </c>
      <c r="I184" s="264"/>
      <c r="J184" s="260"/>
      <c r="K184" s="260"/>
      <c r="L184" s="265"/>
      <c r="M184" s="266"/>
      <c r="N184" s="267"/>
      <c r="O184" s="267"/>
      <c r="P184" s="267"/>
      <c r="Q184" s="267"/>
      <c r="R184" s="267"/>
      <c r="S184" s="267"/>
      <c r="T184" s="268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9" t="s">
        <v>164</v>
      </c>
      <c r="AU184" s="269" t="s">
        <v>84</v>
      </c>
      <c r="AV184" s="14" t="s">
        <v>161</v>
      </c>
      <c r="AW184" s="14" t="s">
        <v>33</v>
      </c>
      <c r="AX184" s="14" t="s">
        <v>84</v>
      </c>
      <c r="AY184" s="269" t="s">
        <v>155</v>
      </c>
    </row>
    <row r="185" s="2" customFormat="1" ht="21.75" customHeight="1">
      <c r="A185" s="37"/>
      <c r="B185" s="38"/>
      <c r="C185" s="220" t="s">
        <v>244</v>
      </c>
      <c r="D185" s="220" t="s">
        <v>156</v>
      </c>
      <c r="E185" s="221" t="s">
        <v>420</v>
      </c>
      <c r="F185" s="222" t="s">
        <v>421</v>
      </c>
      <c r="G185" s="223" t="s">
        <v>172</v>
      </c>
      <c r="H185" s="224">
        <v>12</v>
      </c>
      <c r="I185" s="225"/>
      <c r="J185" s="226">
        <f>ROUND(I185*H185,2)</f>
        <v>0</v>
      </c>
      <c r="K185" s="222" t="s">
        <v>160</v>
      </c>
      <c r="L185" s="43"/>
      <c r="M185" s="227" t="s">
        <v>1</v>
      </c>
      <c r="N185" s="228" t="s">
        <v>44</v>
      </c>
      <c r="O185" s="91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1" t="s">
        <v>161</v>
      </c>
      <c r="AT185" s="231" t="s">
        <v>156</v>
      </c>
      <c r="AU185" s="231" t="s">
        <v>84</v>
      </c>
      <c r="AY185" s="16" t="s">
        <v>155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6" t="s">
        <v>161</v>
      </c>
      <c r="BK185" s="232">
        <f>ROUND(I185*H185,2)</f>
        <v>0</v>
      </c>
      <c r="BL185" s="16" t="s">
        <v>161</v>
      </c>
      <c r="BM185" s="231" t="s">
        <v>1109</v>
      </c>
    </row>
    <row r="186" s="2" customFormat="1">
      <c r="A186" s="37"/>
      <c r="B186" s="38"/>
      <c r="C186" s="39"/>
      <c r="D186" s="233" t="s">
        <v>163</v>
      </c>
      <c r="E186" s="39"/>
      <c r="F186" s="234" t="s">
        <v>421</v>
      </c>
      <c r="G186" s="39"/>
      <c r="H186" s="39"/>
      <c r="I186" s="235"/>
      <c r="J186" s="39"/>
      <c r="K186" s="39"/>
      <c r="L186" s="43"/>
      <c r="M186" s="236"/>
      <c r="N186" s="237"/>
      <c r="O186" s="91"/>
      <c r="P186" s="91"/>
      <c r="Q186" s="91"/>
      <c r="R186" s="91"/>
      <c r="S186" s="91"/>
      <c r="T186" s="92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163</v>
      </c>
      <c r="AU186" s="16" t="s">
        <v>84</v>
      </c>
    </row>
    <row r="187" s="13" customFormat="1">
      <c r="A187" s="13"/>
      <c r="B187" s="248"/>
      <c r="C187" s="249"/>
      <c r="D187" s="233" t="s">
        <v>164</v>
      </c>
      <c r="E187" s="250" t="s">
        <v>1</v>
      </c>
      <c r="F187" s="251" t="s">
        <v>1110</v>
      </c>
      <c r="G187" s="249"/>
      <c r="H187" s="252">
        <v>12</v>
      </c>
      <c r="I187" s="253"/>
      <c r="J187" s="249"/>
      <c r="K187" s="249"/>
      <c r="L187" s="254"/>
      <c r="M187" s="255"/>
      <c r="N187" s="256"/>
      <c r="O187" s="256"/>
      <c r="P187" s="256"/>
      <c r="Q187" s="256"/>
      <c r="R187" s="256"/>
      <c r="S187" s="256"/>
      <c r="T187" s="25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8" t="s">
        <v>164</v>
      </c>
      <c r="AU187" s="258" t="s">
        <v>84</v>
      </c>
      <c r="AV187" s="13" t="s">
        <v>86</v>
      </c>
      <c r="AW187" s="13" t="s">
        <v>33</v>
      </c>
      <c r="AX187" s="13" t="s">
        <v>77</v>
      </c>
      <c r="AY187" s="258" t="s">
        <v>155</v>
      </c>
    </row>
    <row r="188" s="14" customFormat="1">
      <c r="A188" s="14"/>
      <c r="B188" s="259"/>
      <c r="C188" s="260"/>
      <c r="D188" s="233" t="s">
        <v>164</v>
      </c>
      <c r="E188" s="261" t="s">
        <v>1</v>
      </c>
      <c r="F188" s="262" t="s">
        <v>243</v>
      </c>
      <c r="G188" s="260"/>
      <c r="H188" s="263">
        <v>12</v>
      </c>
      <c r="I188" s="264"/>
      <c r="J188" s="260"/>
      <c r="K188" s="260"/>
      <c r="L188" s="265"/>
      <c r="M188" s="266"/>
      <c r="N188" s="267"/>
      <c r="O188" s="267"/>
      <c r="P188" s="267"/>
      <c r="Q188" s="267"/>
      <c r="R188" s="267"/>
      <c r="S188" s="267"/>
      <c r="T188" s="268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9" t="s">
        <v>164</v>
      </c>
      <c r="AU188" s="269" t="s">
        <v>84</v>
      </c>
      <c r="AV188" s="14" t="s">
        <v>161</v>
      </c>
      <c r="AW188" s="14" t="s">
        <v>33</v>
      </c>
      <c r="AX188" s="14" t="s">
        <v>84</v>
      </c>
      <c r="AY188" s="269" t="s">
        <v>155</v>
      </c>
    </row>
    <row r="189" s="2" customFormat="1" ht="21.75" customHeight="1">
      <c r="A189" s="37"/>
      <c r="B189" s="38"/>
      <c r="C189" s="220" t="s">
        <v>248</v>
      </c>
      <c r="D189" s="220" t="s">
        <v>156</v>
      </c>
      <c r="E189" s="221" t="s">
        <v>425</v>
      </c>
      <c r="F189" s="222" t="s">
        <v>426</v>
      </c>
      <c r="G189" s="223" t="s">
        <v>172</v>
      </c>
      <c r="H189" s="224">
        <v>12</v>
      </c>
      <c r="I189" s="225"/>
      <c r="J189" s="226">
        <f>ROUND(I189*H189,2)</f>
        <v>0</v>
      </c>
      <c r="K189" s="222" t="s">
        <v>160</v>
      </c>
      <c r="L189" s="43"/>
      <c r="M189" s="227" t="s">
        <v>1</v>
      </c>
      <c r="N189" s="228" t="s">
        <v>44</v>
      </c>
      <c r="O189" s="91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1" t="s">
        <v>161</v>
      </c>
      <c r="AT189" s="231" t="s">
        <v>156</v>
      </c>
      <c r="AU189" s="231" t="s">
        <v>84</v>
      </c>
      <c r="AY189" s="16" t="s">
        <v>155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6" t="s">
        <v>161</v>
      </c>
      <c r="BK189" s="232">
        <f>ROUND(I189*H189,2)</f>
        <v>0</v>
      </c>
      <c r="BL189" s="16" t="s">
        <v>161</v>
      </c>
      <c r="BM189" s="231" t="s">
        <v>1111</v>
      </c>
    </row>
    <row r="190" s="2" customFormat="1">
      <c r="A190" s="37"/>
      <c r="B190" s="38"/>
      <c r="C190" s="39"/>
      <c r="D190" s="233" t="s">
        <v>163</v>
      </c>
      <c r="E190" s="39"/>
      <c r="F190" s="234" t="s">
        <v>426</v>
      </c>
      <c r="G190" s="39"/>
      <c r="H190" s="39"/>
      <c r="I190" s="235"/>
      <c r="J190" s="39"/>
      <c r="K190" s="39"/>
      <c r="L190" s="43"/>
      <c r="M190" s="236"/>
      <c r="N190" s="237"/>
      <c r="O190" s="91"/>
      <c r="P190" s="91"/>
      <c r="Q190" s="91"/>
      <c r="R190" s="91"/>
      <c r="S190" s="91"/>
      <c r="T190" s="92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163</v>
      </c>
      <c r="AU190" s="16" t="s">
        <v>84</v>
      </c>
    </row>
    <row r="191" s="2" customFormat="1" ht="24.15" customHeight="1">
      <c r="A191" s="37"/>
      <c r="B191" s="38"/>
      <c r="C191" s="220" t="s">
        <v>252</v>
      </c>
      <c r="D191" s="220" t="s">
        <v>156</v>
      </c>
      <c r="E191" s="221" t="s">
        <v>444</v>
      </c>
      <c r="F191" s="222" t="s">
        <v>445</v>
      </c>
      <c r="G191" s="223" t="s">
        <v>172</v>
      </c>
      <c r="H191" s="224">
        <v>12</v>
      </c>
      <c r="I191" s="225"/>
      <c r="J191" s="226">
        <f>ROUND(I191*H191,2)</f>
        <v>0</v>
      </c>
      <c r="K191" s="222" t="s">
        <v>160</v>
      </c>
      <c r="L191" s="43"/>
      <c r="M191" s="227" t="s">
        <v>1</v>
      </c>
      <c r="N191" s="228" t="s">
        <v>44</v>
      </c>
      <c r="O191" s="91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1" t="s">
        <v>161</v>
      </c>
      <c r="AT191" s="231" t="s">
        <v>156</v>
      </c>
      <c r="AU191" s="231" t="s">
        <v>84</v>
      </c>
      <c r="AY191" s="16" t="s">
        <v>155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6" t="s">
        <v>161</v>
      </c>
      <c r="BK191" s="232">
        <f>ROUND(I191*H191,2)</f>
        <v>0</v>
      </c>
      <c r="BL191" s="16" t="s">
        <v>161</v>
      </c>
      <c r="BM191" s="231" t="s">
        <v>1112</v>
      </c>
    </row>
    <row r="192" s="2" customFormat="1">
      <c r="A192" s="37"/>
      <c r="B192" s="38"/>
      <c r="C192" s="39"/>
      <c r="D192" s="233" t="s">
        <v>163</v>
      </c>
      <c r="E192" s="39"/>
      <c r="F192" s="234" t="s">
        <v>445</v>
      </c>
      <c r="G192" s="39"/>
      <c r="H192" s="39"/>
      <c r="I192" s="235"/>
      <c r="J192" s="39"/>
      <c r="K192" s="39"/>
      <c r="L192" s="43"/>
      <c r="M192" s="236"/>
      <c r="N192" s="237"/>
      <c r="O192" s="91"/>
      <c r="P192" s="91"/>
      <c r="Q192" s="91"/>
      <c r="R192" s="91"/>
      <c r="S192" s="91"/>
      <c r="T192" s="92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163</v>
      </c>
      <c r="AU192" s="16" t="s">
        <v>84</v>
      </c>
    </row>
    <row r="193" s="11" customFormat="1" ht="25.92" customHeight="1">
      <c r="A193" s="11"/>
      <c r="B193" s="206"/>
      <c r="C193" s="207"/>
      <c r="D193" s="208" t="s">
        <v>76</v>
      </c>
      <c r="E193" s="209" t="s">
        <v>192</v>
      </c>
      <c r="F193" s="209" t="s">
        <v>230</v>
      </c>
      <c r="G193" s="207"/>
      <c r="H193" s="207"/>
      <c r="I193" s="210"/>
      <c r="J193" s="211">
        <f>BK193</f>
        <v>0</v>
      </c>
      <c r="K193" s="207"/>
      <c r="L193" s="212"/>
      <c r="M193" s="213"/>
      <c r="N193" s="214"/>
      <c r="O193" s="214"/>
      <c r="P193" s="215">
        <f>SUM(P194:P253)</f>
        <v>0</v>
      </c>
      <c r="Q193" s="214"/>
      <c r="R193" s="215">
        <f>SUM(R194:R253)</f>
        <v>0</v>
      </c>
      <c r="S193" s="214"/>
      <c r="T193" s="216">
        <f>SUM(T194:T253)</f>
        <v>0</v>
      </c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R193" s="217" t="s">
        <v>84</v>
      </c>
      <c r="AT193" s="218" t="s">
        <v>76</v>
      </c>
      <c r="AU193" s="218" t="s">
        <v>77</v>
      </c>
      <c r="AY193" s="217" t="s">
        <v>155</v>
      </c>
      <c r="BK193" s="219">
        <f>SUM(BK194:BK253)</f>
        <v>0</v>
      </c>
    </row>
    <row r="194" s="2" customFormat="1" ht="33" customHeight="1">
      <c r="A194" s="37"/>
      <c r="B194" s="38"/>
      <c r="C194" s="220" t="s">
        <v>257</v>
      </c>
      <c r="D194" s="220" t="s">
        <v>156</v>
      </c>
      <c r="E194" s="221" t="s">
        <v>972</v>
      </c>
      <c r="F194" s="222" t="s">
        <v>973</v>
      </c>
      <c r="G194" s="223" t="s">
        <v>215</v>
      </c>
      <c r="H194" s="224">
        <v>88.739999999999995</v>
      </c>
      <c r="I194" s="225"/>
      <c r="J194" s="226">
        <f>ROUND(I194*H194,2)</f>
        <v>0</v>
      </c>
      <c r="K194" s="222" t="s">
        <v>160</v>
      </c>
      <c r="L194" s="43"/>
      <c r="M194" s="227" t="s">
        <v>1</v>
      </c>
      <c r="N194" s="228" t="s">
        <v>44</v>
      </c>
      <c r="O194" s="91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1" t="s">
        <v>161</v>
      </c>
      <c r="AT194" s="231" t="s">
        <v>156</v>
      </c>
      <c r="AU194" s="231" t="s">
        <v>84</v>
      </c>
      <c r="AY194" s="16" t="s">
        <v>155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6" t="s">
        <v>161</v>
      </c>
      <c r="BK194" s="232">
        <f>ROUND(I194*H194,2)</f>
        <v>0</v>
      </c>
      <c r="BL194" s="16" t="s">
        <v>161</v>
      </c>
      <c r="BM194" s="231" t="s">
        <v>1113</v>
      </c>
    </row>
    <row r="195" s="2" customFormat="1">
      <c r="A195" s="37"/>
      <c r="B195" s="38"/>
      <c r="C195" s="39"/>
      <c r="D195" s="233" t="s">
        <v>163</v>
      </c>
      <c r="E195" s="39"/>
      <c r="F195" s="234" t="s">
        <v>973</v>
      </c>
      <c r="G195" s="39"/>
      <c r="H195" s="39"/>
      <c r="I195" s="235"/>
      <c r="J195" s="39"/>
      <c r="K195" s="39"/>
      <c r="L195" s="43"/>
      <c r="M195" s="236"/>
      <c r="N195" s="237"/>
      <c r="O195" s="91"/>
      <c r="P195" s="91"/>
      <c r="Q195" s="91"/>
      <c r="R195" s="91"/>
      <c r="S195" s="91"/>
      <c r="T195" s="92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163</v>
      </c>
      <c r="AU195" s="16" t="s">
        <v>84</v>
      </c>
    </row>
    <row r="196" s="12" customFormat="1">
      <c r="A196" s="12"/>
      <c r="B196" s="238"/>
      <c r="C196" s="239"/>
      <c r="D196" s="233" t="s">
        <v>164</v>
      </c>
      <c r="E196" s="240" t="s">
        <v>1</v>
      </c>
      <c r="F196" s="241" t="s">
        <v>1114</v>
      </c>
      <c r="G196" s="239"/>
      <c r="H196" s="240" t="s">
        <v>1</v>
      </c>
      <c r="I196" s="242"/>
      <c r="J196" s="239"/>
      <c r="K196" s="239"/>
      <c r="L196" s="243"/>
      <c r="M196" s="244"/>
      <c r="N196" s="245"/>
      <c r="O196" s="245"/>
      <c r="P196" s="245"/>
      <c r="Q196" s="245"/>
      <c r="R196" s="245"/>
      <c r="S196" s="245"/>
      <c r="T196" s="246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47" t="s">
        <v>164</v>
      </c>
      <c r="AU196" s="247" t="s">
        <v>84</v>
      </c>
      <c r="AV196" s="12" t="s">
        <v>84</v>
      </c>
      <c r="AW196" s="12" t="s">
        <v>33</v>
      </c>
      <c r="AX196" s="12" t="s">
        <v>77</v>
      </c>
      <c r="AY196" s="247" t="s">
        <v>155</v>
      </c>
    </row>
    <row r="197" s="12" customFormat="1">
      <c r="A197" s="12"/>
      <c r="B197" s="238"/>
      <c r="C197" s="239"/>
      <c r="D197" s="233" t="s">
        <v>164</v>
      </c>
      <c r="E197" s="240" t="s">
        <v>1</v>
      </c>
      <c r="F197" s="241" t="s">
        <v>976</v>
      </c>
      <c r="G197" s="239"/>
      <c r="H197" s="240" t="s">
        <v>1</v>
      </c>
      <c r="I197" s="242"/>
      <c r="J197" s="239"/>
      <c r="K197" s="239"/>
      <c r="L197" s="243"/>
      <c r="M197" s="244"/>
      <c r="N197" s="245"/>
      <c r="O197" s="245"/>
      <c r="P197" s="245"/>
      <c r="Q197" s="245"/>
      <c r="R197" s="245"/>
      <c r="S197" s="245"/>
      <c r="T197" s="246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T197" s="247" t="s">
        <v>164</v>
      </c>
      <c r="AU197" s="247" t="s">
        <v>84</v>
      </c>
      <c r="AV197" s="12" t="s">
        <v>84</v>
      </c>
      <c r="AW197" s="12" t="s">
        <v>33</v>
      </c>
      <c r="AX197" s="12" t="s">
        <v>77</v>
      </c>
      <c r="AY197" s="247" t="s">
        <v>155</v>
      </c>
    </row>
    <row r="198" s="13" customFormat="1">
      <c r="A198" s="13"/>
      <c r="B198" s="248"/>
      <c r="C198" s="249"/>
      <c r="D198" s="233" t="s">
        <v>164</v>
      </c>
      <c r="E198" s="250" t="s">
        <v>1</v>
      </c>
      <c r="F198" s="251" t="s">
        <v>1115</v>
      </c>
      <c r="G198" s="249"/>
      <c r="H198" s="252">
        <v>88.739999999999995</v>
      </c>
      <c r="I198" s="253"/>
      <c r="J198" s="249"/>
      <c r="K198" s="249"/>
      <c r="L198" s="254"/>
      <c r="M198" s="255"/>
      <c r="N198" s="256"/>
      <c r="O198" s="256"/>
      <c r="P198" s="256"/>
      <c r="Q198" s="256"/>
      <c r="R198" s="256"/>
      <c r="S198" s="256"/>
      <c r="T198" s="25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8" t="s">
        <v>164</v>
      </c>
      <c r="AU198" s="258" t="s">
        <v>84</v>
      </c>
      <c r="AV198" s="13" t="s">
        <v>86</v>
      </c>
      <c r="AW198" s="13" t="s">
        <v>33</v>
      </c>
      <c r="AX198" s="13" t="s">
        <v>77</v>
      </c>
      <c r="AY198" s="258" t="s">
        <v>155</v>
      </c>
    </row>
    <row r="199" s="14" customFormat="1">
      <c r="A199" s="14"/>
      <c r="B199" s="259"/>
      <c r="C199" s="260"/>
      <c r="D199" s="233" t="s">
        <v>164</v>
      </c>
      <c r="E199" s="261" t="s">
        <v>1</v>
      </c>
      <c r="F199" s="262" t="s">
        <v>243</v>
      </c>
      <c r="G199" s="260"/>
      <c r="H199" s="263">
        <v>88.739999999999995</v>
      </c>
      <c r="I199" s="264"/>
      <c r="J199" s="260"/>
      <c r="K199" s="260"/>
      <c r="L199" s="265"/>
      <c r="M199" s="266"/>
      <c r="N199" s="267"/>
      <c r="O199" s="267"/>
      <c r="P199" s="267"/>
      <c r="Q199" s="267"/>
      <c r="R199" s="267"/>
      <c r="S199" s="267"/>
      <c r="T199" s="268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9" t="s">
        <v>164</v>
      </c>
      <c r="AU199" s="269" t="s">
        <v>84</v>
      </c>
      <c r="AV199" s="14" t="s">
        <v>161</v>
      </c>
      <c r="AW199" s="14" t="s">
        <v>33</v>
      </c>
      <c r="AX199" s="14" t="s">
        <v>84</v>
      </c>
      <c r="AY199" s="269" t="s">
        <v>155</v>
      </c>
    </row>
    <row r="200" s="2" customFormat="1" ht="24.15" customHeight="1">
      <c r="A200" s="37"/>
      <c r="B200" s="38"/>
      <c r="C200" s="220" t="s">
        <v>7</v>
      </c>
      <c r="D200" s="220" t="s">
        <v>156</v>
      </c>
      <c r="E200" s="221" t="s">
        <v>978</v>
      </c>
      <c r="F200" s="222" t="s">
        <v>979</v>
      </c>
      <c r="G200" s="223" t="s">
        <v>234</v>
      </c>
      <c r="H200" s="224">
        <v>4</v>
      </c>
      <c r="I200" s="225"/>
      <c r="J200" s="226">
        <f>ROUND(I200*H200,2)</f>
        <v>0</v>
      </c>
      <c r="K200" s="222" t="s">
        <v>160</v>
      </c>
      <c r="L200" s="43"/>
      <c r="M200" s="227" t="s">
        <v>1</v>
      </c>
      <c r="N200" s="228" t="s">
        <v>44</v>
      </c>
      <c r="O200" s="91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1" t="s">
        <v>161</v>
      </c>
      <c r="AT200" s="231" t="s">
        <v>156</v>
      </c>
      <c r="AU200" s="231" t="s">
        <v>84</v>
      </c>
      <c r="AY200" s="16" t="s">
        <v>155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6" t="s">
        <v>161</v>
      </c>
      <c r="BK200" s="232">
        <f>ROUND(I200*H200,2)</f>
        <v>0</v>
      </c>
      <c r="BL200" s="16" t="s">
        <v>161</v>
      </c>
      <c r="BM200" s="231" t="s">
        <v>1116</v>
      </c>
    </row>
    <row r="201" s="2" customFormat="1">
      <c r="A201" s="37"/>
      <c r="B201" s="38"/>
      <c r="C201" s="39"/>
      <c r="D201" s="233" t="s">
        <v>163</v>
      </c>
      <c r="E201" s="39"/>
      <c r="F201" s="234" t="s">
        <v>979</v>
      </c>
      <c r="G201" s="39"/>
      <c r="H201" s="39"/>
      <c r="I201" s="235"/>
      <c r="J201" s="39"/>
      <c r="K201" s="39"/>
      <c r="L201" s="43"/>
      <c r="M201" s="236"/>
      <c r="N201" s="237"/>
      <c r="O201" s="91"/>
      <c r="P201" s="91"/>
      <c r="Q201" s="91"/>
      <c r="R201" s="91"/>
      <c r="S201" s="91"/>
      <c r="T201" s="92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163</v>
      </c>
      <c r="AU201" s="16" t="s">
        <v>84</v>
      </c>
    </row>
    <row r="202" s="2" customFormat="1" ht="24.15" customHeight="1">
      <c r="A202" s="37"/>
      <c r="B202" s="38"/>
      <c r="C202" s="220" t="s">
        <v>265</v>
      </c>
      <c r="D202" s="220" t="s">
        <v>156</v>
      </c>
      <c r="E202" s="221" t="s">
        <v>981</v>
      </c>
      <c r="F202" s="222" t="s">
        <v>982</v>
      </c>
      <c r="G202" s="223" t="s">
        <v>234</v>
      </c>
      <c r="H202" s="224">
        <v>12</v>
      </c>
      <c r="I202" s="225"/>
      <c r="J202" s="226">
        <f>ROUND(I202*H202,2)</f>
        <v>0</v>
      </c>
      <c r="K202" s="222" t="s">
        <v>1</v>
      </c>
      <c r="L202" s="43"/>
      <c r="M202" s="227" t="s">
        <v>1</v>
      </c>
      <c r="N202" s="228" t="s">
        <v>44</v>
      </c>
      <c r="O202" s="91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1" t="s">
        <v>161</v>
      </c>
      <c r="AT202" s="231" t="s">
        <v>156</v>
      </c>
      <c r="AU202" s="231" t="s">
        <v>84</v>
      </c>
      <c r="AY202" s="16" t="s">
        <v>155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6" t="s">
        <v>161</v>
      </c>
      <c r="BK202" s="232">
        <f>ROUND(I202*H202,2)</f>
        <v>0</v>
      </c>
      <c r="BL202" s="16" t="s">
        <v>161</v>
      </c>
      <c r="BM202" s="231" t="s">
        <v>1117</v>
      </c>
    </row>
    <row r="203" s="2" customFormat="1">
      <c r="A203" s="37"/>
      <c r="B203" s="38"/>
      <c r="C203" s="39"/>
      <c r="D203" s="233" t="s">
        <v>163</v>
      </c>
      <c r="E203" s="39"/>
      <c r="F203" s="234" t="s">
        <v>982</v>
      </c>
      <c r="G203" s="39"/>
      <c r="H203" s="39"/>
      <c r="I203" s="235"/>
      <c r="J203" s="39"/>
      <c r="K203" s="39"/>
      <c r="L203" s="43"/>
      <c r="M203" s="236"/>
      <c r="N203" s="237"/>
      <c r="O203" s="91"/>
      <c r="P203" s="91"/>
      <c r="Q203" s="91"/>
      <c r="R203" s="91"/>
      <c r="S203" s="91"/>
      <c r="T203" s="92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163</v>
      </c>
      <c r="AU203" s="16" t="s">
        <v>84</v>
      </c>
    </row>
    <row r="204" s="2" customFormat="1" ht="21.75" customHeight="1">
      <c r="A204" s="37"/>
      <c r="B204" s="38"/>
      <c r="C204" s="220" t="s">
        <v>269</v>
      </c>
      <c r="D204" s="220" t="s">
        <v>156</v>
      </c>
      <c r="E204" s="221" t="s">
        <v>984</v>
      </c>
      <c r="F204" s="222" t="s">
        <v>985</v>
      </c>
      <c r="G204" s="223" t="s">
        <v>234</v>
      </c>
      <c r="H204" s="224">
        <v>12</v>
      </c>
      <c r="I204" s="225"/>
      <c r="J204" s="226">
        <f>ROUND(I204*H204,2)</f>
        <v>0</v>
      </c>
      <c r="K204" s="222" t="s">
        <v>160</v>
      </c>
      <c r="L204" s="43"/>
      <c r="M204" s="227" t="s">
        <v>1</v>
      </c>
      <c r="N204" s="228" t="s">
        <v>44</v>
      </c>
      <c r="O204" s="91"/>
      <c r="P204" s="229">
        <f>O204*H204</f>
        <v>0</v>
      </c>
      <c r="Q204" s="229">
        <v>0</v>
      </c>
      <c r="R204" s="229">
        <f>Q204*H204</f>
        <v>0</v>
      </c>
      <c r="S204" s="229">
        <v>0</v>
      </c>
      <c r="T204" s="230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1" t="s">
        <v>161</v>
      </c>
      <c r="AT204" s="231" t="s">
        <v>156</v>
      </c>
      <c r="AU204" s="231" t="s">
        <v>84</v>
      </c>
      <c r="AY204" s="16" t="s">
        <v>155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6" t="s">
        <v>161</v>
      </c>
      <c r="BK204" s="232">
        <f>ROUND(I204*H204,2)</f>
        <v>0</v>
      </c>
      <c r="BL204" s="16" t="s">
        <v>161</v>
      </c>
      <c r="BM204" s="231" t="s">
        <v>1118</v>
      </c>
    </row>
    <row r="205" s="2" customFormat="1">
      <c r="A205" s="37"/>
      <c r="B205" s="38"/>
      <c r="C205" s="39"/>
      <c r="D205" s="233" t="s">
        <v>163</v>
      </c>
      <c r="E205" s="39"/>
      <c r="F205" s="234" t="s">
        <v>985</v>
      </c>
      <c r="G205" s="39"/>
      <c r="H205" s="39"/>
      <c r="I205" s="235"/>
      <c r="J205" s="39"/>
      <c r="K205" s="39"/>
      <c r="L205" s="43"/>
      <c r="M205" s="236"/>
      <c r="N205" s="237"/>
      <c r="O205" s="91"/>
      <c r="P205" s="91"/>
      <c r="Q205" s="91"/>
      <c r="R205" s="91"/>
      <c r="S205" s="91"/>
      <c r="T205" s="92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163</v>
      </c>
      <c r="AU205" s="16" t="s">
        <v>84</v>
      </c>
    </row>
    <row r="206" s="2" customFormat="1" ht="24.15" customHeight="1">
      <c r="A206" s="37"/>
      <c r="B206" s="38"/>
      <c r="C206" s="220" t="s">
        <v>273</v>
      </c>
      <c r="D206" s="220" t="s">
        <v>156</v>
      </c>
      <c r="E206" s="221" t="s">
        <v>987</v>
      </c>
      <c r="F206" s="222" t="s">
        <v>988</v>
      </c>
      <c r="G206" s="223" t="s">
        <v>215</v>
      </c>
      <c r="H206" s="224">
        <v>87</v>
      </c>
      <c r="I206" s="225"/>
      <c r="J206" s="226">
        <f>ROUND(I206*H206,2)</f>
        <v>0</v>
      </c>
      <c r="K206" s="222" t="s">
        <v>160</v>
      </c>
      <c r="L206" s="43"/>
      <c r="M206" s="227" t="s">
        <v>1</v>
      </c>
      <c r="N206" s="228" t="s">
        <v>44</v>
      </c>
      <c r="O206" s="91"/>
      <c r="P206" s="229">
        <f>O206*H206</f>
        <v>0</v>
      </c>
      <c r="Q206" s="229">
        <v>0</v>
      </c>
      <c r="R206" s="229">
        <f>Q206*H206</f>
        <v>0</v>
      </c>
      <c r="S206" s="229">
        <v>0</v>
      </c>
      <c r="T206" s="230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1" t="s">
        <v>161</v>
      </c>
      <c r="AT206" s="231" t="s">
        <v>156</v>
      </c>
      <c r="AU206" s="231" t="s">
        <v>84</v>
      </c>
      <c r="AY206" s="16" t="s">
        <v>155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6" t="s">
        <v>161</v>
      </c>
      <c r="BK206" s="232">
        <f>ROUND(I206*H206,2)</f>
        <v>0</v>
      </c>
      <c r="BL206" s="16" t="s">
        <v>161</v>
      </c>
      <c r="BM206" s="231" t="s">
        <v>1119</v>
      </c>
    </row>
    <row r="207" s="2" customFormat="1">
      <c r="A207" s="37"/>
      <c r="B207" s="38"/>
      <c r="C207" s="39"/>
      <c r="D207" s="233" t="s">
        <v>163</v>
      </c>
      <c r="E207" s="39"/>
      <c r="F207" s="234" t="s">
        <v>988</v>
      </c>
      <c r="G207" s="39"/>
      <c r="H207" s="39"/>
      <c r="I207" s="235"/>
      <c r="J207" s="39"/>
      <c r="K207" s="39"/>
      <c r="L207" s="43"/>
      <c r="M207" s="236"/>
      <c r="N207" s="237"/>
      <c r="O207" s="91"/>
      <c r="P207" s="91"/>
      <c r="Q207" s="91"/>
      <c r="R207" s="91"/>
      <c r="S207" s="91"/>
      <c r="T207" s="92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163</v>
      </c>
      <c r="AU207" s="16" t="s">
        <v>84</v>
      </c>
    </row>
    <row r="208" s="2" customFormat="1" ht="16.5" customHeight="1">
      <c r="A208" s="37"/>
      <c r="B208" s="38"/>
      <c r="C208" s="220" t="s">
        <v>277</v>
      </c>
      <c r="D208" s="220" t="s">
        <v>156</v>
      </c>
      <c r="E208" s="221" t="s">
        <v>990</v>
      </c>
      <c r="F208" s="222" t="s">
        <v>991</v>
      </c>
      <c r="G208" s="223" t="s">
        <v>215</v>
      </c>
      <c r="H208" s="224">
        <v>87</v>
      </c>
      <c r="I208" s="225"/>
      <c r="J208" s="226">
        <f>ROUND(I208*H208,2)</f>
        <v>0</v>
      </c>
      <c r="K208" s="222" t="s">
        <v>160</v>
      </c>
      <c r="L208" s="43"/>
      <c r="M208" s="227" t="s">
        <v>1</v>
      </c>
      <c r="N208" s="228" t="s">
        <v>44</v>
      </c>
      <c r="O208" s="91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1" t="s">
        <v>161</v>
      </c>
      <c r="AT208" s="231" t="s">
        <v>156</v>
      </c>
      <c r="AU208" s="231" t="s">
        <v>84</v>
      </c>
      <c r="AY208" s="16" t="s">
        <v>155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6" t="s">
        <v>161</v>
      </c>
      <c r="BK208" s="232">
        <f>ROUND(I208*H208,2)</f>
        <v>0</v>
      </c>
      <c r="BL208" s="16" t="s">
        <v>161</v>
      </c>
      <c r="BM208" s="231" t="s">
        <v>1120</v>
      </c>
    </row>
    <row r="209" s="2" customFormat="1">
      <c r="A209" s="37"/>
      <c r="B209" s="38"/>
      <c r="C209" s="39"/>
      <c r="D209" s="233" t="s">
        <v>163</v>
      </c>
      <c r="E209" s="39"/>
      <c r="F209" s="234" t="s">
        <v>991</v>
      </c>
      <c r="G209" s="39"/>
      <c r="H209" s="39"/>
      <c r="I209" s="235"/>
      <c r="J209" s="39"/>
      <c r="K209" s="39"/>
      <c r="L209" s="43"/>
      <c r="M209" s="236"/>
      <c r="N209" s="237"/>
      <c r="O209" s="91"/>
      <c r="P209" s="91"/>
      <c r="Q209" s="91"/>
      <c r="R209" s="91"/>
      <c r="S209" s="91"/>
      <c r="T209" s="92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163</v>
      </c>
      <c r="AU209" s="16" t="s">
        <v>84</v>
      </c>
    </row>
    <row r="210" s="2" customFormat="1" ht="21.75" customHeight="1">
      <c r="A210" s="37"/>
      <c r="B210" s="38"/>
      <c r="C210" s="220" t="s">
        <v>281</v>
      </c>
      <c r="D210" s="220" t="s">
        <v>156</v>
      </c>
      <c r="E210" s="221" t="s">
        <v>993</v>
      </c>
      <c r="F210" s="222" t="s">
        <v>994</v>
      </c>
      <c r="G210" s="223" t="s">
        <v>801</v>
      </c>
      <c r="H210" s="224">
        <v>3</v>
      </c>
      <c r="I210" s="225"/>
      <c r="J210" s="226">
        <f>ROUND(I210*H210,2)</f>
        <v>0</v>
      </c>
      <c r="K210" s="222" t="s">
        <v>160</v>
      </c>
      <c r="L210" s="43"/>
      <c r="M210" s="227" t="s">
        <v>1</v>
      </c>
      <c r="N210" s="228" t="s">
        <v>44</v>
      </c>
      <c r="O210" s="91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1" t="s">
        <v>161</v>
      </c>
      <c r="AT210" s="231" t="s">
        <v>156</v>
      </c>
      <c r="AU210" s="231" t="s">
        <v>84</v>
      </c>
      <c r="AY210" s="16" t="s">
        <v>155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6" t="s">
        <v>161</v>
      </c>
      <c r="BK210" s="232">
        <f>ROUND(I210*H210,2)</f>
        <v>0</v>
      </c>
      <c r="BL210" s="16" t="s">
        <v>161</v>
      </c>
      <c r="BM210" s="231" t="s">
        <v>1121</v>
      </c>
    </row>
    <row r="211" s="2" customFormat="1">
      <c r="A211" s="37"/>
      <c r="B211" s="38"/>
      <c r="C211" s="39"/>
      <c r="D211" s="233" t="s">
        <v>163</v>
      </c>
      <c r="E211" s="39"/>
      <c r="F211" s="234" t="s">
        <v>994</v>
      </c>
      <c r="G211" s="39"/>
      <c r="H211" s="39"/>
      <c r="I211" s="235"/>
      <c r="J211" s="39"/>
      <c r="K211" s="39"/>
      <c r="L211" s="43"/>
      <c r="M211" s="236"/>
      <c r="N211" s="237"/>
      <c r="O211" s="91"/>
      <c r="P211" s="91"/>
      <c r="Q211" s="91"/>
      <c r="R211" s="91"/>
      <c r="S211" s="91"/>
      <c r="T211" s="92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163</v>
      </c>
      <c r="AU211" s="16" t="s">
        <v>84</v>
      </c>
    </row>
    <row r="212" s="2" customFormat="1" ht="21.75" customHeight="1">
      <c r="A212" s="37"/>
      <c r="B212" s="38"/>
      <c r="C212" s="220" t="s">
        <v>285</v>
      </c>
      <c r="D212" s="220" t="s">
        <v>156</v>
      </c>
      <c r="E212" s="221" t="s">
        <v>803</v>
      </c>
      <c r="F212" s="222" t="s">
        <v>804</v>
      </c>
      <c r="G212" s="223" t="s">
        <v>805</v>
      </c>
      <c r="H212" s="224">
        <v>12</v>
      </c>
      <c r="I212" s="225"/>
      <c r="J212" s="226">
        <f>ROUND(I212*H212,2)</f>
        <v>0</v>
      </c>
      <c r="K212" s="222" t="s">
        <v>160</v>
      </c>
      <c r="L212" s="43"/>
      <c r="M212" s="227" t="s">
        <v>1</v>
      </c>
      <c r="N212" s="228" t="s">
        <v>44</v>
      </c>
      <c r="O212" s="91"/>
      <c r="P212" s="229">
        <f>O212*H212</f>
        <v>0</v>
      </c>
      <c r="Q212" s="229">
        <v>0</v>
      </c>
      <c r="R212" s="229">
        <f>Q212*H212</f>
        <v>0</v>
      </c>
      <c r="S212" s="229">
        <v>0</v>
      </c>
      <c r="T212" s="230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1" t="s">
        <v>161</v>
      </c>
      <c r="AT212" s="231" t="s">
        <v>156</v>
      </c>
      <c r="AU212" s="231" t="s">
        <v>84</v>
      </c>
      <c r="AY212" s="16" t="s">
        <v>155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6" t="s">
        <v>161</v>
      </c>
      <c r="BK212" s="232">
        <f>ROUND(I212*H212,2)</f>
        <v>0</v>
      </c>
      <c r="BL212" s="16" t="s">
        <v>161</v>
      </c>
      <c r="BM212" s="231" t="s">
        <v>1122</v>
      </c>
    </row>
    <row r="213" s="2" customFormat="1">
      <c r="A213" s="37"/>
      <c r="B213" s="38"/>
      <c r="C213" s="39"/>
      <c r="D213" s="233" t="s">
        <v>163</v>
      </c>
      <c r="E213" s="39"/>
      <c r="F213" s="234" t="s">
        <v>804</v>
      </c>
      <c r="G213" s="39"/>
      <c r="H213" s="39"/>
      <c r="I213" s="235"/>
      <c r="J213" s="39"/>
      <c r="K213" s="39"/>
      <c r="L213" s="43"/>
      <c r="M213" s="236"/>
      <c r="N213" s="237"/>
      <c r="O213" s="91"/>
      <c r="P213" s="91"/>
      <c r="Q213" s="91"/>
      <c r="R213" s="91"/>
      <c r="S213" s="91"/>
      <c r="T213" s="92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163</v>
      </c>
      <c r="AU213" s="16" t="s">
        <v>84</v>
      </c>
    </row>
    <row r="214" s="2" customFormat="1" ht="16.5" customHeight="1">
      <c r="A214" s="37"/>
      <c r="B214" s="38"/>
      <c r="C214" s="220" t="s">
        <v>289</v>
      </c>
      <c r="D214" s="220" t="s">
        <v>156</v>
      </c>
      <c r="E214" s="221" t="s">
        <v>807</v>
      </c>
      <c r="F214" s="222" t="s">
        <v>808</v>
      </c>
      <c r="G214" s="223" t="s">
        <v>215</v>
      </c>
      <c r="H214" s="224">
        <v>87</v>
      </c>
      <c r="I214" s="225"/>
      <c r="J214" s="226">
        <f>ROUND(I214*H214,2)</f>
        <v>0</v>
      </c>
      <c r="K214" s="222" t="s">
        <v>160</v>
      </c>
      <c r="L214" s="43"/>
      <c r="M214" s="227" t="s">
        <v>1</v>
      </c>
      <c r="N214" s="228" t="s">
        <v>44</v>
      </c>
      <c r="O214" s="91"/>
      <c r="P214" s="229">
        <f>O214*H214</f>
        <v>0</v>
      </c>
      <c r="Q214" s="229">
        <v>0</v>
      </c>
      <c r="R214" s="229">
        <f>Q214*H214</f>
        <v>0</v>
      </c>
      <c r="S214" s="229">
        <v>0</v>
      </c>
      <c r="T214" s="230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1" t="s">
        <v>161</v>
      </c>
      <c r="AT214" s="231" t="s">
        <v>156</v>
      </c>
      <c r="AU214" s="231" t="s">
        <v>84</v>
      </c>
      <c r="AY214" s="16" t="s">
        <v>155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6" t="s">
        <v>161</v>
      </c>
      <c r="BK214" s="232">
        <f>ROUND(I214*H214,2)</f>
        <v>0</v>
      </c>
      <c r="BL214" s="16" t="s">
        <v>161</v>
      </c>
      <c r="BM214" s="231" t="s">
        <v>1123</v>
      </c>
    </row>
    <row r="215" s="2" customFormat="1">
      <c r="A215" s="37"/>
      <c r="B215" s="38"/>
      <c r="C215" s="39"/>
      <c r="D215" s="233" t="s">
        <v>163</v>
      </c>
      <c r="E215" s="39"/>
      <c r="F215" s="234" t="s">
        <v>808</v>
      </c>
      <c r="G215" s="39"/>
      <c r="H215" s="39"/>
      <c r="I215" s="235"/>
      <c r="J215" s="39"/>
      <c r="K215" s="39"/>
      <c r="L215" s="43"/>
      <c r="M215" s="236"/>
      <c r="N215" s="237"/>
      <c r="O215" s="91"/>
      <c r="P215" s="91"/>
      <c r="Q215" s="91"/>
      <c r="R215" s="91"/>
      <c r="S215" s="91"/>
      <c r="T215" s="92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163</v>
      </c>
      <c r="AU215" s="16" t="s">
        <v>84</v>
      </c>
    </row>
    <row r="216" s="13" customFormat="1">
      <c r="A216" s="13"/>
      <c r="B216" s="248"/>
      <c r="C216" s="249"/>
      <c r="D216" s="233" t="s">
        <v>164</v>
      </c>
      <c r="E216" s="250" t="s">
        <v>1</v>
      </c>
      <c r="F216" s="251" t="s">
        <v>1124</v>
      </c>
      <c r="G216" s="249"/>
      <c r="H216" s="252">
        <v>87</v>
      </c>
      <c r="I216" s="253"/>
      <c r="J216" s="249"/>
      <c r="K216" s="249"/>
      <c r="L216" s="254"/>
      <c r="M216" s="255"/>
      <c r="N216" s="256"/>
      <c r="O216" s="256"/>
      <c r="P216" s="256"/>
      <c r="Q216" s="256"/>
      <c r="R216" s="256"/>
      <c r="S216" s="256"/>
      <c r="T216" s="25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8" t="s">
        <v>164</v>
      </c>
      <c r="AU216" s="258" t="s">
        <v>84</v>
      </c>
      <c r="AV216" s="13" t="s">
        <v>86</v>
      </c>
      <c r="AW216" s="13" t="s">
        <v>33</v>
      </c>
      <c r="AX216" s="13" t="s">
        <v>77</v>
      </c>
      <c r="AY216" s="258" t="s">
        <v>155</v>
      </c>
    </row>
    <row r="217" s="14" customFormat="1">
      <c r="A217" s="14"/>
      <c r="B217" s="259"/>
      <c r="C217" s="260"/>
      <c r="D217" s="233" t="s">
        <v>164</v>
      </c>
      <c r="E217" s="261" t="s">
        <v>1</v>
      </c>
      <c r="F217" s="262" t="s">
        <v>243</v>
      </c>
      <c r="G217" s="260"/>
      <c r="H217" s="263">
        <v>87</v>
      </c>
      <c r="I217" s="264"/>
      <c r="J217" s="260"/>
      <c r="K217" s="260"/>
      <c r="L217" s="265"/>
      <c r="M217" s="266"/>
      <c r="N217" s="267"/>
      <c r="O217" s="267"/>
      <c r="P217" s="267"/>
      <c r="Q217" s="267"/>
      <c r="R217" s="267"/>
      <c r="S217" s="267"/>
      <c r="T217" s="268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9" t="s">
        <v>164</v>
      </c>
      <c r="AU217" s="269" t="s">
        <v>84</v>
      </c>
      <c r="AV217" s="14" t="s">
        <v>161</v>
      </c>
      <c r="AW217" s="14" t="s">
        <v>33</v>
      </c>
      <c r="AX217" s="14" t="s">
        <v>84</v>
      </c>
      <c r="AY217" s="269" t="s">
        <v>155</v>
      </c>
    </row>
    <row r="218" s="2" customFormat="1" ht="24.15" customHeight="1">
      <c r="A218" s="37"/>
      <c r="B218" s="38"/>
      <c r="C218" s="220" t="s">
        <v>293</v>
      </c>
      <c r="D218" s="220" t="s">
        <v>156</v>
      </c>
      <c r="E218" s="221" t="s">
        <v>1009</v>
      </c>
      <c r="F218" s="222" t="s">
        <v>1010</v>
      </c>
      <c r="G218" s="223" t="s">
        <v>234</v>
      </c>
      <c r="H218" s="224">
        <v>4</v>
      </c>
      <c r="I218" s="225"/>
      <c r="J218" s="226">
        <f>ROUND(I218*H218,2)</f>
        <v>0</v>
      </c>
      <c r="K218" s="222" t="s">
        <v>160</v>
      </c>
      <c r="L218" s="43"/>
      <c r="M218" s="227" t="s">
        <v>1</v>
      </c>
      <c r="N218" s="228" t="s">
        <v>44</v>
      </c>
      <c r="O218" s="91"/>
      <c r="P218" s="229">
        <f>O218*H218</f>
        <v>0</v>
      </c>
      <c r="Q218" s="229">
        <v>0</v>
      </c>
      <c r="R218" s="229">
        <f>Q218*H218</f>
        <v>0</v>
      </c>
      <c r="S218" s="229">
        <v>0</v>
      </c>
      <c r="T218" s="230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1" t="s">
        <v>161</v>
      </c>
      <c r="AT218" s="231" t="s">
        <v>156</v>
      </c>
      <c r="AU218" s="231" t="s">
        <v>84</v>
      </c>
      <c r="AY218" s="16" t="s">
        <v>155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6" t="s">
        <v>161</v>
      </c>
      <c r="BK218" s="232">
        <f>ROUND(I218*H218,2)</f>
        <v>0</v>
      </c>
      <c r="BL218" s="16" t="s">
        <v>161</v>
      </c>
      <c r="BM218" s="231" t="s">
        <v>1125</v>
      </c>
    </row>
    <row r="219" s="2" customFormat="1">
      <c r="A219" s="37"/>
      <c r="B219" s="38"/>
      <c r="C219" s="39"/>
      <c r="D219" s="233" t="s">
        <v>163</v>
      </c>
      <c r="E219" s="39"/>
      <c r="F219" s="234" t="s">
        <v>1010</v>
      </c>
      <c r="G219" s="39"/>
      <c r="H219" s="39"/>
      <c r="I219" s="235"/>
      <c r="J219" s="39"/>
      <c r="K219" s="39"/>
      <c r="L219" s="43"/>
      <c r="M219" s="236"/>
      <c r="N219" s="237"/>
      <c r="O219" s="91"/>
      <c r="P219" s="91"/>
      <c r="Q219" s="91"/>
      <c r="R219" s="91"/>
      <c r="S219" s="91"/>
      <c r="T219" s="92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163</v>
      </c>
      <c r="AU219" s="16" t="s">
        <v>84</v>
      </c>
    </row>
    <row r="220" s="2" customFormat="1" ht="16.5" customHeight="1">
      <c r="A220" s="37"/>
      <c r="B220" s="38"/>
      <c r="C220" s="220" t="s">
        <v>297</v>
      </c>
      <c r="D220" s="220" t="s">
        <v>156</v>
      </c>
      <c r="E220" s="221" t="s">
        <v>813</v>
      </c>
      <c r="F220" s="222" t="s">
        <v>814</v>
      </c>
      <c r="G220" s="223" t="s">
        <v>234</v>
      </c>
      <c r="H220" s="224">
        <v>14</v>
      </c>
      <c r="I220" s="225"/>
      <c r="J220" s="226">
        <f>ROUND(I220*H220,2)</f>
        <v>0</v>
      </c>
      <c r="K220" s="222" t="s">
        <v>160</v>
      </c>
      <c r="L220" s="43"/>
      <c r="M220" s="227" t="s">
        <v>1</v>
      </c>
      <c r="N220" s="228" t="s">
        <v>44</v>
      </c>
      <c r="O220" s="91"/>
      <c r="P220" s="229">
        <f>O220*H220</f>
        <v>0</v>
      </c>
      <c r="Q220" s="229">
        <v>0</v>
      </c>
      <c r="R220" s="229">
        <f>Q220*H220</f>
        <v>0</v>
      </c>
      <c r="S220" s="229">
        <v>0</v>
      </c>
      <c r="T220" s="230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1" t="s">
        <v>161</v>
      </c>
      <c r="AT220" s="231" t="s">
        <v>156</v>
      </c>
      <c r="AU220" s="231" t="s">
        <v>84</v>
      </c>
      <c r="AY220" s="16" t="s">
        <v>155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6" t="s">
        <v>161</v>
      </c>
      <c r="BK220" s="232">
        <f>ROUND(I220*H220,2)</f>
        <v>0</v>
      </c>
      <c r="BL220" s="16" t="s">
        <v>161</v>
      </c>
      <c r="BM220" s="231" t="s">
        <v>1126</v>
      </c>
    </row>
    <row r="221" s="2" customFormat="1">
      <c r="A221" s="37"/>
      <c r="B221" s="38"/>
      <c r="C221" s="39"/>
      <c r="D221" s="233" t="s">
        <v>163</v>
      </c>
      <c r="E221" s="39"/>
      <c r="F221" s="234" t="s">
        <v>814</v>
      </c>
      <c r="G221" s="39"/>
      <c r="H221" s="39"/>
      <c r="I221" s="235"/>
      <c r="J221" s="39"/>
      <c r="K221" s="39"/>
      <c r="L221" s="43"/>
      <c r="M221" s="236"/>
      <c r="N221" s="237"/>
      <c r="O221" s="91"/>
      <c r="P221" s="91"/>
      <c r="Q221" s="91"/>
      <c r="R221" s="91"/>
      <c r="S221" s="91"/>
      <c r="T221" s="92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163</v>
      </c>
      <c r="AU221" s="16" t="s">
        <v>84</v>
      </c>
    </row>
    <row r="222" s="13" customFormat="1">
      <c r="A222" s="13"/>
      <c r="B222" s="248"/>
      <c r="C222" s="249"/>
      <c r="D222" s="233" t="s">
        <v>164</v>
      </c>
      <c r="E222" s="250" t="s">
        <v>1</v>
      </c>
      <c r="F222" s="251" t="s">
        <v>1127</v>
      </c>
      <c r="G222" s="249"/>
      <c r="H222" s="252">
        <v>14</v>
      </c>
      <c r="I222" s="253"/>
      <c r="J222" s="249"/>
      <c r="K222" s="249"/>
      <c r="L222" s="254"/>
      <c r="M222" s="255"/>
      <c r="N222" s="256"/>
      <c r="O222" s="256"/>
      <c r="P222" s="256"/>
      <c r="Q222" s="256"/>
      <c r="R222" s="256"/>
      <c r="S222" s="256"/>
      <c r="T222" s="25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8" t="s">
        <v>164</v>
      </c>
      <c r="AU222" s="258" t="s">
        <v>84</v>
      </c>
      <c r="AV222" s="13" t="s">
        <v>86</v>
      </c>
      <c r="AW222" s="13" t="s">
        <v>33</v>
      </c>
      <c r="AX222" s="13" t="s">
        <v>77</v>
      </c>
      <c r="AY222" s="258" t="s">
        <v>155</v>
      </c>
    </row>
    <row r="223" s="14" customFormat="1">
      <c r="A223" s="14"/>
      <c r="B223" s="259"/>
      <c r="C223" s="260"/>
      <c r="D223" s="233" t="s">
        <v>164</v>
      </c>
      <c r="E223" s="261" t="s">
        <v>1</v>
      </c>
      <c r="F223" s="262" t="s">
        <v>243</v>
      </c>
      <c r="G223" s="260"/>
      <c r="H223" s="263">
        <v>14</v>
      </c>
      <c r="I223" s="264"/>
      <c r="J223" s="260"/>
      <c r="K223" s="260"/>
      <c r="L223" s="265"/>
      <c r="M223" s="266"/>
      <c r="N223" s="267"/>
      <c r="O223" s="267"/>
      <c r="P223" s="267"/>
      <c r="Q223" s="267"/>
      <c r="R223" s="267"/>
      <c r="S223" s="267"/>
      <c r="T223" s="268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9" t="s">
        <v>164</v>
      </c>
      <c r="AU223" s="269" t="s">
        <v>84</v>
      </c>
      <c r="AV223" s="14" t="s">
        <v>161</v>
      </c>
      <c r="AW223" s="14" t="s">
        <v>33</v>
      </c>
      <c r="AX223" s="14" t="s">
        <v>84</v>
      </c>
      <c r="AY223" s="269" t="s">
        <v>155</v>
      </c>
    </row>
    <row r="224" s="2" customFormat="1" ht="16.5" customHeight="1">
      <c r="A224" s="37"/>
      <c r="B224" s="38"/>
      <c r="C224" s="220" t="s">
        <v>301</v>
      </c>
      <c r="D224" s="220" t="s">
        <v>156</v>
      </c>
      <c r="E224" s="221" t="s">
        <v>817</v>
      </c>
      <c r="F224" s="222" t="s">
        <v>818</v>
      </c>
      <c r="G224" s="223" t="s">
        <v>234</v>
      </c>
      <c r="H224" s="224">
        <v>4</v>
      </c>
      <c r="I224" s="225"/>
      <c r="J224" s="226">
        <f>ROUND(I224*H224,2)</f>
        <v>0</v>
      </c>
      <c r="K224" s="222" t="s">
        <v>160</v>
      </c>
      <c r="L224" s="43"/>
      <c r="M224" s="227" t="s">
        <v>1</v>
      </c>
      <c r="N224" s="228" t="s">
        <v>44</v>
      </c>
      <c r="O224" s="91"/>
      <c r="P224" s="229">
        <f>O224*H224</f>
        <v>0</v>
      </c>
      <c r="Q224" s="229">
        <v>0</v>
      </c>
      <c r="R224" s="229">
        <f>Q224*H224</f>
        <v>0</v>
      </c>
      <c r="S224" s="229">
        <v>0</v>
      </c>
      <c r="T224" s="230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1" t="s">
        <v>161</v>
      </c>
      <c r="AT224" s="231" t="s">
        <v>156</v>
      </c>
      <c r="AU224" s="231" t="s">
        <v>84</v>
      </c>
      <c r="AY224" s="16" t="s">
        <v>155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6" t="s">
        <v>161</v>
      </c>
      <c r="BK224" s="232">
        <f>ROUND(I224*H224,2)</f>
        <v>0</v>
      </c>
      <c r="BL224" s="16" t="s">
        <v>161</v>
      </c>
      <c r="BM224" s="231" t="s">
        <v>1128</v>
      </c>
    </row>
    <row r="225" s="2" customFormat="1">
      <c r="A225" s="37"/>
      <c r="B225" s="38"/>
      <c r="C225" s="39"/>
      <c r="D225" s="233" t="s">
        <v>163</v>
      </c>
      <c r="E225" s="39"/>
      <c r="F225" s="234" t="s">
        <v>818</v>
      </c>
      <c r="G225" s="39"/>
      <c r="H225" s="39"/>
      <c r="I225" s="235"/>
      <c r="J225" s="39"/>
      <c r="K225" s="39"/>
      <c r="L225" s="43"/>
      <c r="M225" s="236"/>
      <c r="N225" s="237"/>
      <c r="O225" s="91"/>
      <c r="P225" s="91"/>
      <c r="Q225" s="91"/>
      <c r="R225" s="91"/>
      <c r="S225" s="91"/>
      <c r="T225" s="92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163</v>
      </c>
      <c r="AU225" s="16" t="s">
        <v>84</v>
      </c>
    </row>
    <row r="226" s="13" customFormat="1">
      <c r="A226" s="13"/>
      <c r="B226" s="248"/>
      <c r="C226" s="249"/>
      <c r="D226" s="233" t="s">
        <v>164</v>
      </c>
      <c r="E226" s="250" t="s">
        <v>1</v>
      </c>
      <c r="F226" s="251" t="s">
        <v>1015</v>
      </c>
      <c r="G226" s="249"/>
      <c r="H226" s="252">
        <v>4</v>
      </c>
      <c r="I226" s="253"/>
      <c r="J226" s="249"/>
      <c r="K226" s="249"/>
      <c r="L226" s="254"/>
      <c r="M226" s="255"/>
      <c r="N226" s="256"/>
      <c r="O226" s="256"/>
      <c r="P226" s="256"/>
      <c r="Q226" s="256"/>
      <c r="R226" s="256"/>
      <c r="S226" s="256"/>
      <c r="T226" s="257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8" t="s">
        <v>164</v>
      </c>
      <c r="AU226" s="258" t="s">
        <v>84</v>
      </c>
      <c r="AV226" s="13" t="s">
        <v>86</v>
      </c>
      <c r="AW226" s="13" t="s">
        <v>33</v>
      </c>
      <c r="AX226" s="13" t="s">
        <v>77</v>
      </c>
      <c r="AY226" s="258" t="s">
        <v>155</v>
      </c>
    </row>
    <row r="227" s="14" customFormat="1">
      <c r="A227" s="14"/>
      <c r="B227" s="259"/>
      <c r="C227" s="260"/>
      <c r="D227" s="233" t="s">
        <v>164</v>
      </c>
      <c r="E227" s="261" t="s">
        <v>1</v>
      </c>
      <c r="F227" s="262" t="s">
        <v>243</v>
      </c>
      <c r="G227" s="260"/>
      <c r="H227" s="263">
        <v>4</v>
      </c>
      <c r="I227" s="264"/>
      <c r="J227" s="260"/>
      <c r="K227" s="260"/>
      <c r="L227" s="265"/>
      <c r="M227" s="266"/>
      <c r="N227" s="267"/>
      <c r="O227" s="267"/>
      <c r="P227" s="267"/>
      <c r="Q227" s="267"/>
      <c r="R227" s="267"/>
      <c r="S227" s="267"/>
      <c r="T227" s="268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9" t="s">
        <v>164</v>
      </c>
      <c r="AU227" s="269" t="s">
        <v>84</v>
      </c>
      <c r="AV227" s="14" t="s">
        <v>161</v>
      </c>
      <c r="AW227" s="14" t="s">
        <v>33</v>
      </c>
      <c r="AX227" s="14" t="s">
        <v>84</v>
      </c>
      <c r="AY227" s="269" t="s">
        <v>155</v>
      </c>
    </row>
    <row r="228" s="2" customFormat="1" ht="21.75" customHeight="1">
      <c r="A228" s="37"/>
      <c r="B228" s="38"/>
      <c r="C228" s="220" t="s">
        <v>305</v>
      </c>
      <c r="D228" s="220" t="s">
        <v>156</v>
      </c>
      <c r="E228" s="221" t="s">
        <v>820</v>
      </c>
      <c r="F228" s="222" t="s">
        <v>821</v>
      </c>
      <c r="G228" s="223" t="s">
        <v>234</v>
      </c>
      <c r="H228" s="224">
        <v>4</v>
      </c>
      <c r="I228" s="225"/>
      <c r="J228" s="226">
        <f>ROUND(I228*H228,2)</f>
        <v>0</v>
      </c>
      <c r="K228" s="222" t="s">
        <v>1</v>
      </c>
      <c r="L228" s="43"/>
      <c r="M228" s="227" t="s">
        <v>1</v>
      </c>
      <c r="N228" s="228" t="s">
        <v>44</v>
      </c>
      <c r="O228" s="91"/>
      <c r="P228" s="229">
        <f>O228*H228</f>
        <v>0</v>
      </c>
      <c r="Q228" s="229">
        <v>0</v>
      </c>
      <c r="R228" s="229">
        <f>Q228*H228</f>
        <v>0</v>
      </c>
      <c r="S228" s="229">
        <v>0</v>
      </c>
      <c r="T228" s="230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1" t="s">
        <v>161</v>
      </c>
      <c r="AT228" s="231" t="s">
        <v>156</v>
      </c>
      <c r="AU228" s="231" t="s">
        <v>84</v>
      </c>
      <c r="AY228" s="16" t="s">
        <v>155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6" t="s">
        <v>161</v>
      </c>
      <c r="BK228" s="232">
        <f>ROUND(I228*H228,2)</f>
        <v>0</v>
      </c>
      <c r="BL228" s="16" t="s">
        <v>161</v>
      </c>
      <c r="BM228" s="231" t="s">
        <v>1129</v>
      </c>
    </row>
    <row r="229" s="2" customFormat="1">
      <c r="A229" s="37"/>
      <c r="B229" s="38"/>
      <c r="C229" s="39"/>
      <c r="D229" s="233" t="s">
        <v>163</v>
      </c>
      <c r="E229" s="39"/>
      <c r="F229" s="234" t="s">
        <v>821</v>
      </c>
      <c r="G229" s="39"/>
      <c r="H229" s="39"/>
      <c r="I229" s="235"/>
      <c r="J229" s="39"/>
      <c r="K229" s="39"/>
      <c r="L229" s="43"/>
      <c r="M229" s="236"/>
      <c r="N229" s="237"/>
      <c r="O229" s="91"/>
      <c r="P229" s="91"/>
      <c r="Q229" s="91"/>
      <c r="R229" s="91"/>
      <c r="S229" s="91"/>
      <c r="T229" s="92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163</v>
      </c>
      <c r="AU229" s="16" t="s">
        <v>84</v>
      </c>
    </row>
    <row r="230" s="13" customFormat="1">
      <c r="A230" s="13"/>
      <c r="B230" s="248"/>
      <c r="C230" s="249"/>
      <c r="D230" s="233" t="s">
        <v>164</v>
      </c>
      <c r="E230" s="250" t="s">
        <v>1</v>
      </c>
      <c r="F230" s="251" t="s">
        <v>1015</v>
      </c>
      <c r="G230" s="249"/>
      <c r="H230" s="252">
        <v>4</v>
      </c>
      <c r="I230" s="253"/>
      <c r="J230" s="249"/>
      <c r="K230" s="249"/>
      <c r="L230" s="254"/>
      <c r="M230" s="255"/>
      <c r="N230" s="256"/>
      <c r="O230" s="256"/>
      <c r="P230" s="256"/>
      <c r="Q230" s="256"/>
      <c r="R230" s="256"/>
      <c r="S230" s="256"/>
      <c r="T230" s="25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8" t="s">
        <v>164</v>
      </c>
      <c r="AU230" s="258" t="s">
        <v>84</v>
      </c>
      <c r="AV230" s="13" t="s">
        <v>86</v>
      </c>
      <c r="AW230" s="13" t="s">
        <v>33</v>
      </c>
      <c r="AX230" s="13" t="s">
        <v>77</v>
      </c>
      <c r="AY230" s="258" t="s">
        <v>155</v>
      </c>
    </row>
    <row r="231" s="14" customFormat="1">
      <c r="A231" s="14"/>
      <c r="B231" s="259"/>
      <c r="C231" s="260"/>
      <c r="D231" s="233" t="s">
        <v>164</v>
      </c>
      <c r="E231" s="261" t="s">
        <v>1</v>
      </c>
      <c r="F231" s="262" t="s">
        <v>243</v>
      </c>
      <c r="G231" s="260"/>
      <c r="H231" s="263">
        <v>4</v>
      </c>
      <c r="I231" s="264"/>
      <c r="J231" s="260"/>
      <c r="K231" s="260"/>
      <c r="L231" s="265"/>
      <c r="M231" s="266"/>
      <c r="N231" s="267"/>
      <c r="O231" s="267"/>
      <c r="P231" s="267"/>
      <c r="Q231" s="267"/>
      <c r="R231" s="267"/>
      <c r="S231" s="267"/>
      <c r="T231" s="268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9" t="s">
        <v>164</v>
      </c>
      <c r="AU231" s="269" t="s">
        <v>84</v>
      </c>
      <c r="AV231" s="14" t="s">
        <v>161</v>
      </c>
      <c r="AW231" s="14" t="s">
        <v>33</v>
      </c>
      <c r="AX231" s="14" t="s">
        <v>84</v>
      </c>
      <c r="AY231" s="269" t="s">
        <v>155</v>
      </c>
    </row>
    <row r="232" s="2" customFormat="1" ht="16.5" customHeight="1">
      <c r="A232" s="37"/>
      <c r="B232" s="38"/>
      <c r="C232" s="220" t="s">
        <v>309</v>
      </c>
      <c r="D232" s="220" t="s">
        <v>156</v>
      </c>
      <c r="E232" s="221" t="s">
        <v>1019</v>
      </c>
      <c r="F232" s="222" t="s">
        <v>1020</v>
      </c>
      <c r="G232" s="223" t="s">
        <v>234</v>
      </c>
      <c r="H232" s="224">
        <v>3</v>
      </c>
      <c r="I232" s="225"/>
      <c r="J232" s="226">
        <f>ROUND(I232*H232,2)</f>
        <v>0</v>
      </c>
      <c r="K232" s="222" t="s">
        <v>1</v>
      </c>
      <c r="L232" s="43"/>
      <c r="M232" s="227" t="s">
        <v>1</v>
      </c>
      <c r="N232" s="228" t="s">
        <v>44</v>
      </c>
      <c r="O232" s="91"/>
      <c r="P232" s="229">
        <f>O232*H232</f>
        <v>0</v>
      </c>
      <c r="Q232" s="229">
        <v>0</v>
      </c>
      <c r="R232" s="229">
        <f>Q232*H232</f>
        <v>0</v>
      </c>
      <c r="S232" s="229">
        <v>0</v>
      </c>
      <c r="T232" s="230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1" t="s">
        <v>161</v>
      </c>
      <c r="AT232" s="231" t="s">
        <v>156</v>
      </c>
      <c r="AU232" s="231" t="s">
        <v>84</v>
      </c>
      <c r="AY232" s="16" t="s">
        <v>155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6" t="s">
        <v>161</v>
      </c>
      <c r="BK232" s="232">
        <f>ROUND(I232*H232,2)</f>
        <v>0</v>
      </c>
      <c r="BL232" s="16" t="s">
        <v>161</v>
      </c>
      <c r="BM232" s="231" t="s">
        <v>1130</v>
      </c>
    </row>
    <row r="233" s="2" customFormat="1">
      <c r="A233" s="37"/>
      <c r="B233" s="38"/>
      <c r="C233" s="39"/>
      <c r="D233" s="233" t="s">
        <v>163</v>
      </c>
      <c r="E233" s="39"/>
      <c r="F233" s="234" t="s">
        <v>1020</v>
      </c>
      <c r="G233" s="39"/>
      <c r="H233" s="39"/>
      <c r="I233" s="235"/>
      <c r="J233" s="39"/>
      <c r="K233" s="39"/>
      <c r="L233" s="43"/>
      <c r="M233" s="236"/>
      <c r="N233" s="237"/>
      <c r="O233" s="91"/>
      <c r="P233" s="91"/>
      <c r="Q233" s="91"/>
      <c r="R233" s="91"/>
      <c r="S233" s="91"/>
      <c r="T233" s="92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163</v>
      </c>
      <c r="AU233" s="16" t="s">
        <v>84</v>
      </c>
    </row>
    <row r="234" s="2" customFormat="1" ht="16.5" customHeight="1">
      <c r="A234" s="37"/>
      <c r="B234" s="38"/>
      <c r="C234" s="220" t="s">
        <v>313</v>
      </c>
      <c r="D234" s="220" t="s">
        <v>156</v>
      </c>
      <c r="E234" s="221" t="s">
        <v>829</v>
      </c>
      <c r="F234" s="222" t="s">
        <v>830</v>
      </c>
      <c r="G234" s="223" t="s">
        <v>234</v>
      </c>
      <c r="H234" s="224">
        <v>1</v>
      </c>
      <c r="I234" s="225"/>
      <c r="J234" s="226">
        <f>ROUND(I234*H234,2)</f>
        <v>0</v>
      </c>
      <c r="K234" s="222" t="s">
        <v>1</v>
      </c>
      <c r="L234" s="43"/>
      <c r="M234" s="227" t="s">
        <v>1</v>
      </c>
      <c r="N234" s="228" t="s">
        <v>44</v>
      </c>
      <c r="O234" s="91"/>
      <c r="P234" s="229">
        <f>O234*H234</f>
        <v>0</v>
      </c>
      <c r="Q234" s="229">
        <v>0</v>
      </c>
      <c r="R234" s="229">
        <f>Q234*H234</f>
        <v>0</v>
      </c>
      <c r="S234" s="229">
        <v>0</v>
      </c>
      <c r="T234" s="230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1" t="s">
        <v>161</v>
      </c>
      <c r="AT234" s="231" t="s">
        <v>156</v>
      </c>
      <c r="AU234" s="231" t="s">
        <v>84</v>
      </c>
      <c r="AY234" s="16" t="s">
        <v>155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6" t="s">
        <v>161</v>
      </c>
      <c r="BK234" s="232">
        <f>ROUND(I234*H234,2)</f>
        <v>0</v>
      </c>
      <c r="BL234" s="16" t="s">
        <v>161</v>
      </c>
      <c r="BM234" s="231" t="s">
        <v>1131</v>
      </c>
    </row>
    <row r="235" s="2" customFormat="1">
      <c r="A235" s="37"/>
      <c r="B235" s="38"/>
      <c r="C235" s="39"/>
      <c r="D235" s="233" t="s">
        <v>163</v>
      </c>
      <c r="E235" s="39"/>
      <c r="F235" s="234" t="s">
        <v>830</v>
      </c>
      <c r="G235" s="39"/>
      <c r="H235" s="39"/>
      <c r="I235" s="235"/>
      <c r="J235" s="39"/>
      <c r="K235" s="39"/>
      <c r="L235" s="43"/>
      <c r="M235" s="236"/>
      <c r="N235" s="237"/>
      <c r="O235" s="91"/>
      <c r="P235" s="91"/>
      <c r="Q235" s="91"/>
      <c r="R235" s="91"/>
      <c r="S235" s="91"/>
      <c r="T235" s="92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163</v>
      </c>
      <c r="AU235" s="16" t="s">
        <v>84</v>
      </c>
    </row>
    <row r="236" s="2" customFormat="1" ht="16.5" customHeight="1">
      <c r="A236" s="37"/>
      <c r="B236" s="38"/>
      <c r="C236" s="220" t="s">
        <v>317</v>
      </c>
      <c r="D236" s="220" t="s">
        <v>156</v>
      </c>
      <c r="E236" s="221" t="s">
        <v>835</v>
      </c>
      <c r="F236" s="222" t="s">
        <v>836</v>
      </c>
      <c r="G236" s="223" t="s">
        <v>234</v>
      </c>
      <c r="H236" s="224">
        <v>4</v>
      </c>
      <c r="I236" s="225"/>
      <c r="J236" s="226">
        <f>ROUND(I236*H236,2)</f>
        <v>0</v>
      </c>
      <c r="K236" s="222" t="s">
        <v>160</v>
      </c>
      <c r="L236" s="43"/>
      <c r="M236" s="227" t="s">
        <v>1</v>
      </c>
      <c r="N236" s="228" t="s">
        <v>44</v>
      </c>
      <c r="O236" s="91"/>
      <c r="P236" s="229">
        <f>O236*H236</f>
        <v>0</v>
      </c>
      <c r="Q236" s="229">
        <v>0</v>
      </c>
      <c r="R236" s="229">
        <f>Q236*H236</f>
        <v>0</v>
      </c>
      <c r="S236" s="229">
        <v>0</v>
      </c>
      <c r="T236" s="230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1" t="s">
        <v>161</v>
      </c>
      <c r="AT236" s="231" t="s">
        <v>156</v>
      </c>
      <c r="AU236" s="231" t="s">
        <v>84</v>
      </c>
      <c r="AY236" s="16" t="s">
        <v>155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6" t="s">
        <v>161</v>
      </c>
      <c r="BK236" s="232">
        <f>ROUND(I236*H236,2)</f>
        <v>0</v>
      </c>
      <c r="BL236" s="16" t="s">
        <v>161</v>
      </c>
      <c r="BM236" s="231" t="s">
        <v>1132</v>
      </c>
    </row>
    <row r="237" s="2" customFormat="1">
      <c r="A237" s="37"/>
      <c r="B237" s="38"/>
      <c r="C237" s="39"/>
      <c r="D237" s="233" t="s">
        <v>163</v>
      </c>
      <c r="E237" s="39"/>
      <c r="F237" s="234" t="s">
        <v>836</v>
      </c>
      <c r="G237" s="39"/>
      <c r="H237" s="39"/>
      <c r="I237" s="235"/>
      <c r="J237" s="39"/>
      <c r="K237" s="39"/>
      <c r="L237" s="43"/>
      <c r="M237" s="236"/>
      <c r="N237" s="237"/>
      <c r="O237" s="91"/>
      <c r="P237" s="91"/>
      <c r="Q237" s="91"/>
      <c r="R237" s="91"/>
      <c r="S237" s="91"/>
      <c r="T237" s="92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163</v>
      </c>
      <c r="AU237" s="16" t="s">
        <v>84</v>
      </c>
    </row>
    <row r="238" s="2" customFormat="1" ht="16.5" customHeight="1">
      <c r="A238" s="37"/>
      <c r="B238" s="38"/>
      <c r="C238" s="220" t="s">
        <v>321</v>
      </c>
      <c r="D238" s="220" t="s">
        <v>156</v>
      </c>
      <c r="E238" s="221" t="s">
        <v>832</v>
      </c>
      <c r="F238" s="222" t="s">
        <v>833</v>
      </c>
      <c r="G238" s="223" t="s">
        <v>234</v>
      </c>
      <c r="H238" s="224">
        <v>1</v>
      </c>
      <c r="I238" s="225"/>
      <c r="J238" s="226">
        <f>ROUND(I238*H238,2)</f>
        <v>0</v>
      </c>
      <c r="K238" s="222" t="s">
        <v>160</v>
      </c>
      <c r="L238" s="43"/>
      <c r="M238" s="227" t="s">
        <v>1</v>
      </c>
      <c r="N238" s="228" t="s">
        <v>44</v>
      </c>
      <c r="O238" s="91"/>
      <c r="P238" s="229">
        <f>O238*H238</f>
        <v>0</v>
      </c>
      <c r="Q238" s="229">
        <v>0</v>
      </c>
      <c r="R238" s="229">
        <f>Q238*H238</f>
        <v>0</v>
      </c>
      <c r="S238" s="229">
        <v>0</v>
      </c>
      <c r="T238" s="230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1" t="s">
        <v>161</v>
      </c>
      <c r="AT238" s="231" t="s">
        <v>156</v>
      </c>
      <c r="AU238" s="231" t="s">
        <v>84</v>
      </c>
      <c r="AY238" s="16" t="s">
        <v>155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6" t="s">
        <v>161</v>
      </c>
      <c r="BK238" s="232">
        <f>ROUND(I238*H238,2)</f>
        <v>0</v>
      </c>
      <c r="BL238" s="16" t="s">
        <v>161</v>
      </c>
      <c r="BM238" s="231" t="s">
        <v>1133</v>
      </c>
    </row>
    <row r="239" s="2" customFormat="1">
      <c r="A239" s="37"/>
      <c r="B239" s="38"/>
      <c r="C239" s="39"/>
      <c r="D239" s="233" t="s">
        <v>163</v>
      </c>
      <c r="E239" s="39"/>
      <c r="F239" s="234" t="s">
        <v>833</v>
      </c>
      <c r="G239" s="39"/>
      <c r="H239" s="39"/>
      <c r="I239" s="235"/>
      <c r="J239" s="39"/>
      <c r="K239" s="39"/>
      <c r="L239" s="43"/>
      <c r="M239" s="236"/>
      <c r="N239" s="237"/>
      <c r="O239" s="91"/>
      <c r="P239" s="91"/>
      <c r="Q239" s="91"/>
      <c r="R239" s="91"/>
      <c r="S239" s="91"/>
      <c r="T239" s="92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163</v>
      </c>
      <c r="AU239" s="16" t="s">
        <v>84</v>
      </c>
    </row>
    <row r="240" s="2" customFormat="1" ht="16.5" customHeight="1">
      <c r="A240" s="37"/>
      <c r="B240" s="38"/>
      <c r="C240" s="220" t="s">
        <v>325</v>
      </c>
      <c r="D240" s="220" t="s">
        <v>156</v>
      </c>
      <c r="E240" s="221" t="s">
        <v>1029</v>
      </c>
      <c r="F240" s="222" t="s">
        <v>1030</v>
      </c>
      <c r="G240" s="223" t="s">
        <v>234</v>
      </c>
      <c r="H240" s="224">
        <v>2</v>
      </c>
      <c r="I240" s="225"/>
      <c r="J240" s="226">
        <f>ROUND(I240*H240,2)</f>
        <v>0</v>
      </c>
      <c r="K240" s="222" t="s">
        <v>160</v>
      </c>
      <c r="L240" s="43"/>
      <c r="M240" s="227" t="s">
        <v>1</v>
      </c>
      <c r="N240" s="228" t="s">
        <v>44</v>
      </c>
      <c r="O240" s="91"/>
      <c r="P240" s="229">
        <f>O240*H240</f>
        <v>0</v>
      </c>
      <c r="Q240" s="229">
        <v>0</v>
      </c>
      <c r="R240" s="229">
        <f>Q240*H240</f>
        <v>0</v>
      </c>
      <c r="S240" s="229">
        <v>0</v>
      </c>
      <c r="T240" s="230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31" t="s">
        <v>161</v>
      </c>
      <c r="AT240" s="231" t="s">
        <v>156</v>
      </c>
      <c r="AU240" s="231" t="s">
        <v>84</v>
      </c>
      <c r="AY240" s="16" t="s">
        <v>155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16" t="s">
        <v>161</v>
      </c>
      <c r="BK240" s="232">
        <f>ROUND(I240*H240,2)</f>
        <v>0</v>
      </c>
      <c r="BL240" s="16" t="s">
        <v>161</v>
      </c>
      <c r="BM240" s="231" t="s">
        <v>1134</v>
      </c>
    </row>
    <row r="241" s="2" customFormat="1">
      <c r="A241" s="37"/>
      <c r="B241" s="38"/>
      <c r="C241" s="39"/>
      <c r="D241" s="233" t="s">
        <v>163</v>
      </c>
      <c r="E241" s="39"/>
      <c r="F241" s="234" t="s">
        <v>1030</v>
      </c>
      <c r="G241" s="39"/>
      <c r="H241" s="39"/>
      <c r="I241" s="235"/>
      <c r="J241" s="39"/>
      <c r="K241" s="39"/>
      <c r="L241" s="43"/>
      <c r="M241" s="236"/>
      <c r="N241" s="237"/>
      <c r="O241" s="91"/>
      <c r="P241" s="91"/>
      <c r="Q241" s="91"/>
      <c r="R241" s="91"/>
      <c r="S241" s="91"/>
      <c r="T241" s="92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163</v>
      </c>
      <c r="AU241" s="16" t="s">
        <v>84</v>
      </c>
    </row>
    <row r="242" s="2" customFormat="1" ht="16.5" customHeight="1">
      <c r="A242" s="37"/>
      <c r="B242" s="38"/>
      <c r="C242" s="220" t="s">
        <v>329</v>
      </c>
      <c r="D242" s="220" t="s">
        <v>156</v>
      </c>
      <c r="E242" s="221" t="s">
        <v>1135</v>
      </c>
      <c r="F242" s="222" t="s">
        <v>1136</v>
      </c>
      <c r="G242" s="223" t="s">
        <v>234</v>
      </c>
      <c r="H242" s="224">
        <v>7</v>
      </c>
      <c r="I242" s="225"/>
      <c r="J242" s="226">
        <f>ROUND(I242*H242,2)</f>
        <v>0</v>
      </c>
      <c r="K242" s="222" t="s">
        <v>160</v>
      </c>
      <c r="L242" s="43"/>
      <c r="M242" s="227" t="s">
        <v>1</v>
      </c>
      <c r="N242" s="228" t="s">
        <v>44</v>
      </c>
      <c r="O242" s="91"/>
      <c r="P242" s="229">
        <f>O242*H242</f>
        <v>0</v>
      </c>
      <c r="Q242" s="229">
        <v>0</v>
      </c>
      <c r="R242" s="229">
        <f>Q242*H242</f>
        <v>0</v>
      </c>
      <c r="S242" s="229">
        <v>0</v>
      </c>
      <c r="T242" s="230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1" t="s">
        <v>161</v>
      </c>
      <c r="AT242" s="231" t="s">
        <v>156</v>
      </c>
      <c r="AU242" s="231" t="s">
        <v>84</v>
      </c>
      <c r="AY242" s="16" t="s">
        <v>155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6" t="s">
        <v>161</v>
      </c>
      <c r="BK242" s="232">
        <f>ROUND(I242*H242,2)</f>
        <v>0</v>
      </c>
      <c r="BL242" s="16" t="s">
        <v>161</v>
      </c>
      <c r="BM242" s="231" t="s">
        <v>1137</v>
      </c>
    </row>
    <row r="243" s="2" customFormat="1">
      <c r="A243" s="37"/>
      <c r="B243" s="38"/>
      <c r="C243" s="39"/>
      <c r="D243" s="233" t="s">
        <v>163</v>
      </c>
      <c r="E243" s="39"/>
      <c r="F243" s="234" t="s">
        <v>1136</v>
      </c>
      <c r="G243" s="39"/>
      <c r="H243" s="39"/>
      <c r="I243" s="235"/>
      <c r="J243" s="39"/>
      <c r="K243" s="39"/>
      <c r="L243" s="43"/>
      <c r="M243" s="236"/>
      <c r="N243" s="237"/>
      <c r="O243" s="91"/>
      <c r="P243" s="91"/>
      <c r="Q243" s="91"/>
      <c r="R243" s="91"/>
      <c r="S243" s="91"/>
      <c r="T243" s="92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163</v>
      </c>
      <c r="AU243" s="16" t="s">
        <v>84</v>
      </c>
    </row>
    <row r="244" s="2" customFormat="1" ht="16.5" customHeight="1">
      <c r="A244" s="37"/>
      <c r="B244" s="38"/>
      <c r="C244" s="220" t="s">
        <v>333</v>
      </c>
      <c r="D244" s="220" t="s">
        <v>156</v>
      </c>
      <c r="E244" s="221" t="s">
        <v>1032</v>
      </c>
      <c r="F244" s="222" t="s">
        <v>1033</v>
      </c>
      <c r="G244" s="223" t="s">
        <v>234</v>
      </c>
      <c r="H244" s="224">
        <v>3</v>
      </c>
      <c r="I244" s="225"/>
      <c r="J244" s="226">
        <f>ROUND(I244*H244,2)</f>
        <v>0</v>
      </c>
      <c r="K244" s="222" t="s">
        <v>1</v>
      </c>
      <c r="L244" s="43"/>
      <c r="M244" s="227" t="s">
        <v>1</v>
      </c>
      <c r="N244" s="228" t="s">
        <v>44</v>
      </c>
      <c r="O244" s="91"/>
      <c r="P244" s="229">
        <f>O244*H244</f>
        <v>0</v>
      </c>
      <c r="Q244" s="229">
        <v>0</v>
      </c>
      <c r="R244" s="229">
        <f>Q244*H244</f>
        <v>0</v>
      </c>
      <c r="S244" s="229">
        <v>0</v>
      </c>
      <c r="T244" s="230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1" t="s">
        <v>161</v>
      </c>
      <c r="AT244" s="231" t="s">
        <v>156</v>
      </c>
      <c r="AU244" s="231" t="s">
        <v>84</v>
      </c>
      <c r="AY244" s="16" t="s">
        <v>155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6" t="s">
        <v>161</v>
      </c>
      <c r="BK244" s="232">
        <f>ROUND(I244*H244,2)</f>
        <v>0</v>
      </c>
      <c r="BL244" s="16" t="s">
        <v>161</v>
      </c>
      <c r="BM244" s="231" t="s">
        <v>1138</v>
      </c>
    </row>
    <row r="245" s="2" customFormat="1">
      <c r="A245" s="37"/>
      <c r="B245" s="38"/>
      <c r="C245" s="39"/>
      <c r="D245" s="233" t="s">
        <v>163</v>
      </c>
      <c r="E245" s="39"/>
      <c r="F245" s="234" t="s">
        <v>1033</v>
      </c>
      <c r="G245" s="39"/>
      <c r="H245" s="39"/>
      <c r="I245" s="235"/>
      <c r="J245" s="39"/>
      <c r="K245" s="39"/>
      <c r="L245" s="43"/>
      <c r="M245" s="236"/>
      <c r="N245" s="237"/>
      <c r="O245" s="91"/>
      <c r="P245" s="91"/>
      <c r="Q245" s="91"/>
      <c r="R245" s="91"/>
      <c r="S245" s="91"/>
      <c r="T245" s="92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163</v>
      </c>
      <c r="AU245" s="16" t="s">
        <v>84</v>
      </c>
    </row>
    <row r="246" s="2" customFormat="1" ht="16.5" customHeight="1">
      <c r="A246" s="37"/>
      <c r="B246" s="38"/>
      <c r="C246" s="220" t="s">
        <v>337</v>
      </c>
      <c r="D246" s="220" t="s">
        <v>156</v>
      </c>
      <c r="E246" s="221" t="s">
        <v>1139</v>
      </c>
      <c r="F246" s="222" t="s">
        <v>1140</v>
      </c>
      <c r="G246" s="223" t="s">
        <v>234</v>
      </c>
      <c r="H246" s="224">
        <v>1</v>
      </c>
      <c r="I246" s="225"/>
      <c r="J246" s="226">
        <f>ROUND(I246*H246,2)</f>
        <v>0</v>
      </c>
      <c r="K246" s="222" t="s">
        <v>1</v>
      </c>
      <c r="L246" s="43"/>
      <c r="M246" s="227" t="s">
        <v>1</v>
      </c>
      <c r="N246" s="228" t="s">
        <v>44</v>
      </c>
      <c r="O246" s="91"/>
      <c r="P246" s="229">
        <f>O246*H246</f>
        <v>0</v>
      </c>
      <c r="Q246" s="229">
        <v>0</v>
      </c>
      <c r="R246" s="229">
        <f>Q246*H246</f>
        <v>0</v>
      </c>
      <c r="S246" s="229">
        <v>0</v>
      </c>
      <c r="T246" s="230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1" t="s">
        <v>161</v>
      </c>
      <c r="AT246" s="231" t="s">
        <v>156</v>
      </c>
      <c r="AU246" s="231" t="s">
        <v>84</v>
      </c>
      <c r="AY246" s="16" t="s">
        <v>155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6" t="s">
        <v>161</v>
      </c>
      <c r="BK246" s="232">
        <f>ROUND(I246*H246,2)</f>
        <v>0</v>
      </c>
      <c r="BL246" s="16" t="s">
        <v>161</v>
      </c>
      <c r="BM246" s="231" t="s">
        <v>1141</v>
      </c>
    </row>
    <row r="247" s="2" customFormat="1">
      <c r="A247" s="37"/>
      <c r="B247" s="38"/>
      <c r="C247" s="39"/>
      <c r="D247" s="233" t="s">
        <v>163</v>
      </c>
      <c r="E247" s="39"/>
      <c r="F247" s="234" t="s">
        <v>1140</v>
      </c>
      <c r="G247" s="39"/>
      <c r="H247" s="39"/>
      <c r="I247" s="235"/>
      <c r="J247" s="39"/>
      <c r="K247" s="39"/>
      <c r="L247" s="43"/>
      <c r="M247" s="236"/>
      <c r="N247" s="237"/>
      <c r="O247" s="91"/>
      <c r="P247" s="91"/>
      <c r="Q247" s="91"/>
      <c r="R247" s="91"/>
      <c r="S247" s="91"/>
      <c r="T247" s="92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163</v>
      </c>
      <c r="AU247" s="16" t="s">
        <v>84</v>
      </c>
    </row>
    <row r="248" s="2" customFormat="1" ht="16.5" customHeight="1">
      <c r="A248" s="37"/>
      <c r="B248" s="38"/>
      <c r="C248" s="220" t="s">
        <v>341</v>
      </c>
      <c r="D248" s="220" t="s">
        <v>156</v>
      </c>
      <c r="E248" s="221" t="s">
        <v>847</v>
      </c>
      <c r="F248" s="222" t="s">
        <v>848</v>
      </c>
      <c r="G248" s="223" t="s">
        <v>234</v>
      </c>
      <c r="H248" s="224">
        <v>14</v>
      </c>
      <c r="I248" s="225"/>
      <c r="J248" s="226">
        <f>ROUND(I248*H248,2)</f>
        <v>0</v>
      </c>
      <c r="K248" s="222" t="s">
        <v>160</v>
      </c>
      <c r="L248" s="43"/>
      <c r="M248" s="227" t="s">
        <v>1</v>
      </c>
      <c r="N248" s="228" t="s">
        <v>44</v>
      </c>
      <c r="O248" s="91"/>
      <c r="P248" s="229">
        <f>O248*H248</f>
        <v>0</v>
      </c>
      <c r="Q248" s="229">
        <v>0</v>
      </c>
      <c r="R248" s="229">
        <f>Q248*H248</f>
        <v>0</v>
      </c>
      <c r="S248" s="229">
        <v>0</v>
      </c>
      <c r="T248" s="230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1" t="s">
        <v>161</v>
      </c>
      <c r="AT248" s="231" t="s">
        <v>156</v>
      </c>
      <c r="AU248" s="231" t="s">
        <v>84</v>
      </c>
      <c r="AY248" s="16" t="s">
        <v>155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6" t="s">
        <v>161</v>
      </c>
      <c r="BK248" s="232">
        <f>ROUND(I248*H248,2)</f>
        <v>0</v>
      </c>
      <c r="BL248" s="16" t="s">
        <v>161</v>
      </c>
      <c r="BM248" s="231" t="s">
        <v>1142</v>
      </c>
    </row>
    <row r="249" s="2" customFormat="1">
      <c r="A249" s="37"/>
      <c r="B249" s="38"/>
      <c r="C249" s="39"/>
      <c r="D249" s="233" t="s">
        <v>163</v>
      </c>
      <c r="E249" s="39"/>
      <c r="F249" s="234" t="s">
        <v>848</v>
      </c>
      <c r="G249" s="39"/>
      <c r="H249" s="39"/>
      <c r="I249" s="235"/>
      <c r="J249" s="39"/>
      <c r="K249" s="39"/>
      <c r="L249" s="43"/>
      <c r="M249" s="236"/>
      <c r="N249" s="237"/>
      <c r="O249" s="91"/>
      <c r="P249" s="91"/>
      <c r="Q249" s="91"/>
      <c r="R249" s="91"/>
      <c r="S249" s="91"/>
      <c r="T249" s="92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163</v>
      </c>
      <c r="AU249" s="16" t="s">
        <v>84</v>
      </c>
    </row>
    <row r="250" s="2" customFormat="1" ht="24.15" customHeight="1">
      <c r="A250" s="37"/>
      <c r="B250" s="38"/>
      <c r="C250" s="220" t="s">
        <v>345</v>
      </c>
      <c r="D250" s="220" t="s">
        <v>156</v>
      </c>
      <c r="E250" s="221" t="s">
        <v>964</v>
      </c>
      <c r="F250" s="222" t="s">
        <v>965</v>
      </c>
      <c r="G250" s="223" t="s">
        <v>360</v>
      </c>
      <c r="H250" s="224">
        <v>1</v>
      </c>
      <c r="I250" s="225"/>
      <c r="J250" s="226">
        <f>ROUND(I250*H250,2)</f>
        <v>0</v>
      </c>
      <c r="K250" s="222" t="s">
        <v>1</v>
      </c>
      <c r="L250" s="43"/>
      <c r="M250" s="227" t="s">
        <v>1</v>
      </c>
      <c r="N250" s="228" t="s">
        <v>44</v>
      </c>
      <c r="O250" s="91"/>
      <c r="P250" s="229">
        <f>O250*H250</f>
        <v>0</v>
      </c>
      <c r="Q250" s="229">
        <v>0</v>
      </c>
      <c r="R250" s="229">
        <f>Q250*H250</f>
        <v>0</v>
      </c>
      <c r="S250" s="229">
        <v>0</v>
      </c>
      <c r="T250" s="230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1" t="s">
        <v>161</v>
      </c>
      <c r="AT250" s="231" t="s">
        <v>156</v>
      </c>
      <c r="AU250" s="231" t="s">
        <v>84</v>
      </c>
      <c r="AY250" s="16" t="s">
        <v>155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6" t="s">
        <v>161</v>
      </c>
      <c r="BK250" s="232">
        <f>ROUND(I250*H250,2)</f>
        <v>0</v>
      </c>
      <c r="BL250" s="16" t="s">
        <v>161</v>
      </c>
      <c r="BM250" s="231" t="s">
        <v>1143</v>
      </c>
    </row>
    <row r="251" s="2" customFormat="1">
      <c r="A251" s="37"/>
      <c r="B251" s="38"/>
      <c r="C251" s="39"/>
      <c r="D251" s="233" t="s">
        <v>163</v>
      </c>
      <c r="E251" s="39"/>
      <c r="F251" s="234" t="s">
        <v>965</v>
      </c>
      <c r="G251" s="39"/>
      <c r="H251" s="39"/>
      <c r="I251" s="235"/>
      <c r="J251" s="39"/>
      <c r="K251" s="39"/>
      <c r="L251" s="43"/>
      <c r="M251" s="236"/>
      <c r="N251" s="237"/>
      <c r="O251" s="91"/>
      <c r="P251" s="91"/>
      <c r="Q251" s="91"/>
      <c r="R251" s="91"/>
      <c r="S251" s="91"/>
      <c r="T251" s="92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163</v>
      </c>
      <c r="AU251" s="16" t="s">
        <v>84</v>
      </c>
    </row>
    <row r="252" s="13" customFormat="1">
      <c r="A252" s="13"/>
      <c r="B252" s="248"/>
      <c r="C252" s="249"/>
      <c r="D252" s="233" t="s">
        <v>164</v>
      </c>
      <c r="E252" s="250" t="s">
        <v>1</v>
      </c>
      <c r="F252" s="251" t="s">
        <v>967</v>
      </c>
      <c r="G252" s="249"/>
      <c r="H252" s="252">
        <v>1</v>
      </c>
      <c r="I252" s="253"/>
      <c r="J252" s="249"/>
      <c r="K252" s="249"/>
      <c r="L252" s="254"/>
      <c r="M252" s="255"/>
      <c r="N252" s="256"/>
      <c r="O252" s="256"/>
      <c r="P252" s="256"/>
      <c r="Q252" s="256"/>
      <c r="R252" s="256"/>
      <c r="S252" s="256"/>
      <c r="T252" s="257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8" t="s">
        <v>164</v>
      </c>
      <c r="AU252" s="258" t="s">
        <v>84</v>
      </c>
      <c r="AV252" s="13" t="s">
        <v>86</v>
      </c>
      <c r="AW252" s="13" t="s">
        <v>33</v>
      </c>
      <c r="AX252" s="13" t="s">
        <v>77</v>
      </c>
      <c r="AY252" s="258" t="s">
        <v>155</v>
      </c>
    </row>
    <row r="253" s="14" customFormat="1">
      <c r="A253" s="14"/>
      <c r="B253" s="259"/>
      <c r="C253" s="260"/>
      <c r="D253" s="233" t="s">
        <v>164</v>
      </c>
      <c r="E253" s="261" t="s">
        <v>1</v>
      </c>
      <c r="F253" s="262" t="s">
        <v>243</v>
      </c>
      <c r="G253" s="260"/>
      <c r="H253" s="263">
        <v>1</v>
      </c>
      <c r="I253" s="264"/>
      <c r="J253" s="260"/>
      <c r="K253" s="260"/>
      <c r="L253" s="265"/>
      <c r="M253" s="266"/>
      <c r="N253" s="267"/>
      <c r="O253" s="267"/>
      <c r="P253" s="267"/>
      <c r="Q253" s="267"/>
      <c r="R253" s="267"/>
      <c r="S253" s="267"/>
      <c r="T253" s="268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9" t="s">
        <v>164</v>
      </c>
      <c r="AU253" s="269" t="s">
        <v>84</v>
      </c>
      <c r="AV253" s="14" t="s">
        <v>161</v>
      </c>
      <c r="AW253" s="14" t="s">
        <v>33</v>
      </c>
      <c r="AX253" s="14" t="s">
        <v>84</v>
      </c>
      <c r="AY253" s="269" t="s">
        <v>155</v>
      </c>
    </row>
    <row r="254" s="11" customFormat="1" ht="25.92" customHeight="1">
      <c r="A254" s="11"/>
      <c r="B254" s="206"/>
      <c r="C254" s="207"/>
      <c r="D254" s="208" t="s">
        <v>76</v>
      </c>
      <c r="E254" s="209" t="s">
        <v>503</v>
      </c>
      <c r="F254" s="209" t="s">
        <v>504</v>
      </c>
      <c r="G254" s="207"/>
      <c r="H254" s="207"/>
      <c r="I254" s="210"/>
      <c r="J254" s="211">
        <f>BK254</f>
        <v>0</v>
      </c>
      <c r="K254" s="207"/>
      <c r="L254" s="212"/>
      <c r="M254" s="213"/>
      <c r="N254" s="214"/>
      <c r="O254" s="214"/>
      <c r="P254" s="215">
        <f>SUM(P255:P272)</f>
        <v>0</v>
      </c>
      <c r="Q254" s="214"/>
      <c r="R254" s="215">
        <f>SUM(R255:R272)</f>
        <v>0</v>
      </c>
      <c r="S254" s="214"/>
      <c r="T254" s="216">
        <f>SUM(T255:T272)</f>
        <v>0</v>
      </c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R254" s="217" t="s">
        <v>84</v>
      </c>
      <c r="AT254" s="218" t="s">
        <v>76</v>
      </c>
      <c r="AU254" s="218" t="s">
        <v>77</v>
      </c>
      <c r="AY254" s="217" t="s">
        <v>155</v>
      </c>
      <c r="BK254" s="219">
        <f>SUM(BK255:BK272)</f>
        <v>0</v>
      </c>
    </row>
    <row r="255" s="2" customFormat="1" ht="16.5" customHeight="1">
      <c r="A255" s="37"/>
      <c r="B255" s="38"/>
      <c r="C255" s="220" t="s">
        <v>349</v>
      </c>
      <c r="D255" s="220" t="s">
        <v>156</v>
      </c>
      <c r="E255" s="221" t="s">
        <v>506</v>
      </c>
      <c r="F255" s="222" t="s">
        <v>1144</v>
      </c>
      <c r="G255" s="223" t="s">
        <v>172</v>
      </c>
      <c r="H255" s="224">
        <v>12</v>
      </c>
      <c r="I255" s="225"/>
      <c r="J255" s="226">
        <f>ROUND(I255*H255,2)</f>
        <v>0</v>
      </c>
      <c r="K255" s="222" t="s">
        <v>160</v>
      </c>
      <c r="L255" s="43"/>
      <c r="M255" s="227" t="s">
        <v>1</v>
      </c>
      <c r="N255" s="228" t="s">
        <v>44</v>
      </c>
      <c r="O255" s="91"/>
      <c r="P255" s="229">
        <f>O255*H255</f>
        <v>0</v>
      </c>
      <c r="Q255" s="229">
        <v>0</v>
      </c>
      <c r="R255" s="229">
        <f>Q255*H255</f>
        <v>0</v>
      </c>
      <c r="S255" s="229">
        <v>0</v>
      </c>
      <c r="T255" s="230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1" t="s">
        <v>161</v>
      </c>
      <c r="AT255" s="231" t="s">
        <v>156</v>
      </c>
      <c r="AU255" s="231" t="s">
        <v>84</v>
      </c>
      <c r="AY255" s="16" t="s">
        <v>155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6" t="s">
        <v>161</v>
      </c>
      <c r="BK255" s="232">
        <f>ROUND(I255*H255,2)</f>
        <v>0</v>
      </c>
      <c r="BL255" s="16" t="s">
        <v>161</v>
      </c>
      <c r="BM255" s="231" t="s">
        <v>1145</v>
      </c>
    </row>
    <row r="256" s="2" customFormat="1">
      <c r="A256" s="37"/>
      <c r="B256" s="38"/>
      <c r="C256" s="39"/>
      <c r="D256" s="233" t="s">
        <v>163</v>
      </c>
      <c r="E256" s="39"/>
      <c r="F256" s="234" t="s">
        <v>1144</v>
      </c>
      <c r="G256" s="39"/>
      <c r="H256" s="39"/>
      <c r="I256" s="235"/>
      <c r="J256" s="39"/>
      <c r="K256" s="39"/>
      <c r="L256" s="43"/>
      <c r="M256" s="236"/>
      <c r="N256" s="237"/>
      <c r="O256" s="91"/>
      <c r="P256" s="91"/>
      <c r="Q256" s="91"/>
      <c r="R256" s="91"/>
      <c r="S256" s="91"/>
      <c r="T256" s="92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163</v>
      </c>
      <c r="AU256" s="16" t="s">
        <v>84</v>
      </c>
    </row>
    <row r="257" s="13" customFormat="1">
      <c r="A257" s="13"/>
      <c r="B257" s="248"/>
      <c r="C257" s="249"/>
      <c r="D257" s="233" t="s">
        <v>164</v>
      </c>
      <c r="E257" s="250" t="s">
        <v>1</v>
      </c>
      <c r="F257" s="251" t="s">
        <v>1146</v>
      </c>
      <c r="G257" s="249"/>
      <c r="H257" s="252">
        <v>12</v>
      </c>
      <c r="I257" s="253"/>
      <c r="J257" s="249"/>
      <c r="K257" s="249"/>
      <c r="L257" s="254"/>
      <c r="M257" s="255"/>
      <c r="N257" s="256"/>
      <c r="O257" s="256"/>
      <c r="P257" s="256"/>
      <c r="Q257" s="256"/>
      <c r="R257" s="256"/>
      <c r="S257" s="256"/>
      <c r="T257" s="257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8" t="s">
        <v>164</v>
      </c>
      <c r="AU257" s="258" t="s">
        <v>84</v>
      </c>
      <c r="AV257" s="13" t="s">
        <v>86</v>
      </c>
      <c r="AW257" s="13" t="s">
        <v>33</v>
      </c>
      <c r="AX257" s="13" t="s">
        <v>77</v>
      </c>
      <c r="AY257" s="258" t="s">
        <v>155</v>
      </c>
    </row>
    <row r="258" s="14" customFormat="1">
      <c r="A258" s="14"/>
      <c r="B258" s="259"/>
      <c r="C258" s="260"/>
      <c r="D258" s="233" t="s">
        <v>164</v>
      </c>
      <c r="E258" s="261" t="s">
        <v>1</v>
      </c>
      <c r="F258" s="262" t="s">
        <v>243</v>
      </c>
      <c r="G258" s="260"/>
      <c r="H258" s="263">
        <v>12</v>
      </c>
      <c r="I258" s="264"/>
      <c r="J258" s="260"/>
      <c r="K258" s="260"/>
      <c r="L258" s="265"/>
      <c r="M258" s="266"/>
      <c r="N258" s="267"/>
      <c r="O258" s="267"/>
      <c r="P258" s="267"/>
      <c r="Q258" s="267"/>
      <c r="R258" s="267"/>
      <c r="S258" s="267"/>
      <c r="T258" s="268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9" t="s">
        <v>164</v>
      </c>
      <c r="AU258" s="269" t="s">
        <v>84</v>
      </c>
      <c r="AV258" s="14" t="s">
        <v>161</v>
      </c>
      <c r="AW258" s="14" t="s">
        <v>33</v>
      </c>
      <c r="AX258" s="14" t="s">
        <v>84</v>
      </c>
      <c r="AY258" s="269" t="s">
        <v>155</v>
      </c>
    </row>
    <row r="259" s="2" customFormat="1" ht="21.75" customHeight="1">
      <c r="A259" s="37"/>
      <c r="B259" s="38"/>
      <c r="C259" s="220" t="s">
        <v>353</v>
      </c>
      <c r="D259" s="220" t="s">
        <v>156</v>
      </c>
      <c r="E259" s="221" t="s">
        <v>511</v>
      </c>
      <c r="F259" s="222" t="s">
        <v>512</v>
      </c>
      <c r="G259" s="223" t="s">
        <v>172</v>
      </c>
      <c r="H259" s="224">
        <v>12</v>
      </c>
      <c r="I259" s="225"/>
      <c r="J259" s="226">
        <f>ROUND(I259*H259,2)</f>
        <v>0</v>
      </c>
      <c r="K259" s="222" t="s">
        <v>160</v>
      </c>
      <c r="L259" s="43"/>
      <c r="M259" s="227" t="s">
        <v>1</v>
      </c>
      <c r="N259" s="228" t="s">
        <v>44</v>
      </c>
      <c r="O259" s="91"/>
      <c r="P259" s="229">
        <f>O259*H259</f>
        <v>0</v>
      </c>
      <c r="Q259" s="229">
        <v>0</v>
      </c>
      <c r="R259" s="229">
        <f>Q259*H259</f>
        <v>0</v>
      </c>
      <c r="S259" s="229">
        <v>0</v>
      </c>
      <c r="T259" s="230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1" t="s">
        <v>161</v>
      </c>
      <c r="AT259" s="231" t="s">
        <v>156</v>
      </c>
      <c r="AU259" s="231" t="s">
        <v>84</v>
      </c>
      <c r="AY259" s="16" t="s">
        <v>155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6" t="s">
        <v>161</v>
      </c>
      <c r="BK259" s="232">
        <f>ROUND(I259*H259,2)</f>
        <v>0</v>
      </c>
      <c r="BL259" s="16" t="s">
        <v>161</v>
      </c>
      <c r="BM259" s="231" t="s">
        <v>1147</v>
      </c>
    </row>
    <row r="260" s="2" customFormat="1">
      <c r="A260" s="37"/>
      <c r="B260" s="38"/>
      <c r="C260" s="39"/>
      <c r="D260" s="233" t="s">
        <v>163</v>
      </c>
      <c r="E260" s="39"/>
      <c r="F260" s="234" t="s">
        <v>512</v>
      </c>
      <c r="G260" s="39"/>
      <c r="H260" s="39"/>
      <c r="I260" s="235"/>
      <c r="J260" s="39"/>
      <c r="K260" s="39"/>
      <c r="L260" s="43"/>
      <c r="M260" s="236"/>
      <c r="N260" s="237"/>
      <c r="O260" s="91"/>
      <c r="P260" s="91"/>
      <c r="Q260" s="91"/>
      <c r="R260" s="91"/>
      <c r="S260" s="91"/>
      <c r="T260" s="92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163</v>
      </c>
      <c r="AU260" s="16" t="s">
        <v>84</v>
      </c>
    </row>
    <row r="261" s="2" customFormat="1" ht="21.75" customHeight="1">
      <c r="A261" s="37"/>
      <c r="B261" s="38"/>
      <c r="C261" s="220" t="s">
        <v>357</v>
      </c>
      <c r="D261" s="220" t="s">
        <v>156</v>
      </c>
      <c r="E261" s="221" t="s">
        <v>523</v>
      </c>
      <c r="F261" s="222" t="s">
        <v>524</v>
      </c>
      <c r="G261" s="223" t="s">
        <v>172</v>
      </c>
      <c r="H261" s="224">
        <v>12</v>
      </c>
      <c r="I261" s="225"/>
      <c r="J261" s="226">
        <f>ROUND(I261*H261,2)</f>
        <v>0</v>
      </c>
      <c r="K261" s="222" t="s">
        <v>160</v>
      </c>
      <c r="L261" s="43"/>
      <c r="M261" s="227" t="s">
        <v>1</v>
      </c>
      <c r="N261" s="228" t="s">
        <v>44</v>
      </c>
      <c r="O261" s="91"/>
      <c r="P261" s="229">
        <f>O261*H261</f>
        <v>0</v>
      </c>
      <c r="Q261" s="229">
        <v>0</v>
      </c>
      <c r="R261" s="229">
        <f>Q261*H261</f>
        <v>0</v>
      </c>
      <c r="S261" s="229">
        <v>0</v>
      </c>
      <c r="T261" s="230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31" t="s">
        <v>161</v>
      </c>
      <c r="AT261" s="231" t="s">
        <v>156</v>
      </c>
      <c r="AU261" s="231" t="s">
        <v>84</v>
      </c>
      <c r="AY261" s="16" t="s">
        <v>155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6" t="s">
        <v>161</v>
      </c>
      <c r="BK261" s="232">
        <f>ROUND(I261*H261,2)</f>
        <v>0</v>
      </c>
      <c r="BL261" s="16" t="s">
        <v>161</v>
      </c>
      <c r="BM261" s="231" t="s">
        <v>1148</v>
      </c>
    </row>
    <row r="262" s="2" customFormat="1">
      <c r="A262" s="37"/>
      <c r="B262" s="38"/>
      <c r="C262" s="39"/>
      <c r="D262" s="233" t="s">
        <v>163</v>
      </c>
      <c r="E262" s="39"/>
      <c r="F262" s="234" t="s">
        <v>524</v>
      </c>
      <c r="G262" s="39"/>
      <c r="H262" s="39"/>
      <c r="I262" s="235"/>
      <c r="J262" s="39"/>
      <c r="K262" s="39"/>
      <c r="L262" s="43"/>
      <c r="M262" s="236"/>
      <c r="N262" s="237"/>
      <c r="O262" s="91"/>
      <c r="P262" s="91"/>
      <c r="Q262" s="91"/>
      <c r="R262" s="91"/>
      <c r="S262" s="91"/>
      <c r="T262" s="92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163</v>
      </c>
      <c r="AU262" s="16" t="s">
        <v>84</v>
      </c>
    </row>
    <row r="263" s="2" customFormat="1" ht="21.75" customHeight="1">
      <c r="A263" s="37"/>
      <c r="B263" s="38"/>
      <c r="C263" s="220" t="s">
        <v>362</v>
      </c>
      <c r="D263" s="220" t="s">
        <v>156</v>
      </c>
      <c r="E263" s="221" t="s">
        <v>527</v>
      </c>
      <c r="F263" s="222" t="s">
        <v>528</v>
      </c>
      <c r="G263" s="223" t="s">
        <v>172</v>
      </c>
      <c r="H263" s="224">
        <v>12</v>
      </c>
      <c r="I263" s="225"/>
      <c r="J263" s="226">
        <f>ROUND(I263*H263,2)</f>
        <v>0</v>
      </c>
      <c r="K263" s="222" t="s">
        <v>160</v>
      </c>
      <c r="L263" s="43"/>
      <c r="M263" s="227" t="s">
        <v>1</v>
      </c>
      <c r="N263" s="228" t="s">
        <v>44</v>
      </c>
      <c r="O263" s="91"/>
      <c r="P263" s="229">
        <f>O263*H263</f>
        <v>0</v>
      </c>
      <c r="Q263" s="229">
        <v>0</v>
      </c>
      <c r="R263" s="229">
        <f>Q263*H263</f>
        <v>0</v>
      </c>
      <c r="S263" s="229">
        <v>0</v>
      </c>
      <c r="T263" s="230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1" t="s">
        <v>161</v>
      </c>
      <c r="AT263" s="231" t="s">
        <v>156</v>
      </c>
      <c r="AU263" s="231" t="s">
        <v>84</v>
      </c>
      <c r="AY263" s="16" t="s">
        <v>155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6" t="s">
        <v>161</v>
      </c>
      <c r="BK263" s="232">
        <f>ROUND(I263*H263,2)</f>
        <v>0</v>
      </c>
      <c r="BL263" s="16" t="s">
        <v>161</v>
      </c>
      <c r="BM263" s="231" t="s">
        <v>1149</v>
      </c>
    </row>
    <row r="264" s="2" customFormat="1">
      <c r="A264" s="37"/>
      <c r="B264" s="38"/>
      <c r="C264" s="39"/>
      <c r="D264" s="233" t="s">
        <v>163</v>
      </c>
      <c r="E264" s="39"/>
      <c r="F264" s="234" t="s">
        <v>528</v>
      </c>
      <c r="G264" s="39"/>
      <c r="H264" s="39"/>
      <c r="I264" s="235"/>
      <c r="J264" s="39"/>
      <c r="K264" s="39"/>
      <c r="L264" s="43"/>
      <c r="M264" s="236"/>
      <c r="N264" s="237"/>
      <c r="O264" s="91"/>
      <c r="P264" s="91"/>
      <c r="Q264" s="91"/>
      <c r="R264" s="91"/>
      <c r="S264" s="91"/>
      <c r="T264" s="92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163</v>
      </c>
      <c r="AU264" s="16" t="s">
        <v>84</v>
      </c>
    </row>
    <row r="265" s="2" customFormat="1" ht="21.75" customHeight="1">
      <c r="A265" s="37"/>
      <c r="B265" s="38"/>
      <c r="C265" s="220" t="s">
        <v>367</v>
      </c>
      <c r="D265" s="220" t="s">
        <v>156</v>
      </c>
      <c r="E265" s="221" t="s">
        <v>535</v>
      </c>
      <c r="F265" s="222" t="s">
        <v>536</v>
      </c>
      <c r="G265" s="223" t="s">
        <v>172</v>
      </c>
      <c r="H265" s="224">
        <v>12</v>
      </c>
      <c r="I265" s="225"/>
      <c r="J265" s="226">
        <f>ROUND(I265*H265,2)</f>
        <v>0</v>
      </c>
      <c r="K265" s="222" t="s">
        <v>160</v>
      </c>
      <c r="L265" s="43"/>
      <c r="M265" s="227" t="s">
        <v>1</v>
      </c>
      <c r="N265" s="228" t="s">
        <v>44</v>
      </c>
      <c r="O265" s="91"/>
      <c r="P265" s="229">
        <f>O265*H265</f>
        <v>0</v>
      </c>
      <c r="Q265" s="229">
        <v>0</v>
      </c>
      <c r="R265" s="229">
        <f>Q265*H265</f>
        <v>0</v>
      </c>
      <c r="S265" s="229">
        <v>0</v>
      </c>
      <c r="T265" s="230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31" t="s">
        <v>161</v>
      </c>
      <c r="AT265" s="231" t="s">
        <v>156</v>
      </c>
      <c r="AU265" s="231" t="s">
        <v>84</v>
      </c>
      <c r="AY265" s="16" t="s">
        <v>155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16" t="s">
        <v>161</v>
      </c>
      <c r="BK265" s="232">
        <f>ROUND(I265*H265,2)</f>
        <v>0</v>
      </c>
      <c r="BL265" s="16" t="s">
        <v>161</v>
      </c>
      <c r="BM265" s="231" t="s">
        <v>1150</v>
      </c>
    </row>
    <row r="266" s="2" customFormat="1">
      <c r="A266" s="37"/>
      <c r="B266" s="38"/>
      <c r="C266" s="39"/>
      <c r="D266" s="233" t="s">
        <v>163</v>
      </c>
      <c r="E266" s="39"/>
      <c r="F266" s="234" t="s">
        <v>536</v>
      </c>
      <c r="G266" s="39"/>
      <c r="H266" s="39"/>
      <c r="I266" s="235"/>
      <c r="J266" s="39"/>
      <c r="K266" s="39"/>
      <c r="L266" s="43"/>
      <c r="M266" s="236"/>
      <c r="N266" s="237"/>
      <c r="O266" s="91"/>
      <c r="P266" s="91"/>
      <c r="Q266" s="91"/>
      <c r="R266" s="91"/>
      <c r="S266" s="91"/>
      <c r="T266" s="92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163</v>
      </c>
      <c r="AU266" s="16" t="s">
        <v>84</v>
      </c>
    </row>
    <row r="267" s="2" customFormat="1" ht="16.5" customHeight="1">
      <c r="A267" s="37"/>
      <c r="B267" s="38"/>
      <c r="C267" s="220" t="s">
        <v>372</v>
      </c>
      <c r="D267" s="220" t="s">
        <v>156</v>
      </c>
      <c r="E267" s="221" t="s">
        <v>540</v>
      </c>
      <c r="F267" s="222" t="s">
        <v>541</v>
      </c>
      <c r="G267" s="223" t="s">
        <v>209</v>
      </c>
      <c r="H267" s="224">
        <v>11.039999999999999</v>
      </c>
      <c r="I267" s="225"/>
      <c r="J267" s="226">
        <f>ROUND(I267*H267,2)</f>
        <v>0</v>
      </c>
      <c r="K267" s="222" t="s">
        <v>160</v>
      </c>
      <c r="L267" s="43"/>
      <c r="M267" s="227" t="s">
        <v>1</v>
      </c>
      <c r="N267" s="228" t="s">
        <v>44</v>
      </c>
      <c r="O267" s="91"/>
      <c r="P267" s="229">
        <f>O267*H267</f>
        <v>0</v>
      </c>
      <c r="Q267" s="229">
        <v>0</v>
      </c>
      <c r="R267" s="229">
        <f>Q267*H267</f>
        <v>0</v>
      </c>
      <c r="S267" s="229">
        <v>0</v>
      </c>
      <c r="T267" s="230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31" t="s">
        <v>161</v>
      </c>
      <c r="AT267" s="231" t="s">
        <v>156</v>
      </c>
      <c r="AU267" s="231" t="s">
        <v>84</v>
      </c>
      <c r="AY267" s="16" t="s">
        <v>155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6" t="s">
        <v>161</v>
      </c>
      <c r="BK267" s="232">
        <f>ROUND(I267*H267,2)</f>
        <v>0</v>
      </c>
      <c r="BL267" s="16" t="s">
        <v>161</v>
      </c>
      <c r="BM267" s="231" t="s">
        <v>1151</v>
      </c>
    </row>
    <row r="268" s="2" customFormat="1">
      <c r="A268" s="37"/>
      <c r="B268" s="38"/>
      <c r="C268" s="39"/>
      <c r="D268" s="233" t="s">
        <v>163</v>
      </c>
      <c r="E268" s="39"/>
      <c r="F268" s="234" t="s">
        <v>541</v>
      </c>
      <c r="G268" s="39"/>
      <c r="H268" s="39"/>
      <c r="I268" s="235"/>
      <c r="J268" s="39"/>
      <c r="K268" s="39"/>
      <c r="L268" s="43"/>
      <c r="M268" s="236"/>
      <c r="N268" s="237"/>
      <c r="O268" s="91"/>
      <c r="P268" s="91"/>
      <c r="Q268" s="91"/>
      <c r="R268" s="91"/>
      <c r="S268" s="91"/>
      <c r="T268" s="92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163</v>
      </c>
      <c r="AU268" s="16" t="s">
        <v>84</v>
      </c>
    </row>
    <row r="269" s="13" customFormat="1">
      <c r="A269" s="13"/>
      <c r="B269" s="248"/>
      <c r="C269" s="249"/>
      <c r="D269" s="233" t="s">
        <v>164</v>
      </c>
      <c r="E269" s="250" t="s">
        <v>1</v>
      </c>
      <c r="F269" s="251" t="s">
        <v>1152</v>
      </c>
      <c r="G269" s="249"/>
      <c r="H269" s="252">
        <v>11.039999999999999</v>
      </c>
      <c r="I269" s="253"/>
      <c r="J269" s="249"/>
      <c r="K269" s="249"/>
      <c r="L269" s="254"/>
      <c r="M269" s="255"/>
      <c r="N269" s="256"/>
      <c r="O269" s="256"/>
      <c r="P269" s="256"/>
      <c r="Q269" s="256"/>
      <c r="R269" s="256"/>
      <c r="S269" s="256"/>
      <c r="T269" s="257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8" t="s">
        <v>164</v>
      </c>
      <c r="AU269" s="258" t="s">
        <v>84</v>
      </c>
      <c r="AV269" s="13" t="s">
        <v>86</v>
      </c>
      <c r="AW269" s="13" t="s">
        <v>33</v>
      </c>
      <c r="AX269" s="13" t="s">
        <v>77</v>
      </c>
      <c r="AY269" s="258" t="s">
        <v>155</v>
      </c>
    </row>
    <row r="270" s="14" customFormat="1">
      <c r="A270" s="14"/>
      <c r="B270" s="259"/>
      <c r="C270" s="260"/>
      <c r="D270" s="233" t="s">
        <v>164</v>
      </c>
      <c r="E270" s="261" t="s">
        <v>1</v>
      </c>
      <c r="F270" s="262" t="s">
        <v>243</v>
      </c>
      <c r="G270" s="260"/>
      <c r="H270" s="263">
        <v>11.039999999999999</v>
      </c>
      <c r="I270" s="264"/>
      <c r="J270" s="260"/>
      <c r="K270" s="260"/>
      <c r="L270" s="265"/>
      <c r="M270" s="266"/>
      <c r="N270" s="267"/>
      <c r="O270" s="267"/>
      <c r="P270" s="267"/>
      <c r="Q270" s="267"/>
      <c r="R270" s="267"/>
      <c r="S270" s="267"/>
      <c r="T270" s="268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9" t="s">
        <v>164</v>
      </c>
      <c r="AU270" s="269" t="s">
        <v>84</v>
      </c>
      <c r="AV270" s="14" t="s">
        <v>161</v>
      </c>
      <c r="AW270" s="14" t="s">
        <v>33</v>
      </c>
      <c r="AX270" s="14" t="s">
        <v>84</v>
      </c>
      <c r="AY270" s="269" t="s">
        <v>155</v>
      </c>
    </row>
    <row r="271" s="2" customFormat="1" ht="21.75" customHeight="1">
      <c r="A271" s="37"/>
      <c r="B271" s="38"/>
      <c r="C271" s="220" t="s">
        <v>376</v>
      </c>
      <c r="D271" s="220" t="s">
        <v>156</v>
      </c>
      <c r="E271" s="221" t="s">
        <v>555</v>
      </c>
      <c r="F271" s="222" t="s">
        <v>556</v>
      </c>
      <c r="G271" s="223" t="s">
        <v>209</v>
      </c>
      <c r="H271" s="224">
        <v>11.039999999999999</v>
      </c>
      <c r="I271" s="225"/>
      <c r="J271" s="226">
        <f>ROUND(I271*H271,2)</f>
        <v>0</v>
      </c>
      <c r="K271" s="222" t="s">
        <v>160</v>
      </c>
      <c r="L271" s="43"/>
      <c r="M271" s="227" t="s">
        <v>1</v>
      </c>
      <c r="N271" s="228" t="s">
        <v>44</v>
      </c>
      <c r="O271" s="91"/>
      <c r="P271" s="229">
        <f>O271*H271</f>
        <v>0</v>
      </c>
      <c r="Q271" s="229">
        <v>0</v>
      </c>
      <c r="R271" s="229">
        <f>Q271*H271</f>
        <v>0</v>
      </c>
      <c r="S271" s="229">
        <v>0</v>
      </c>
      <c r="T271" s="230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31" t="s">
        <v>161</v>
      </c>
      <c r="AT271" s="231" t="s">
        <v>156</v>
      </c>
      <c r="AU271" s="231" t="s">
        <v>84</v>
      </c>
      <c r="AY271" s="16" t="s">
        <v>155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6" t="s">
        <v>161</v>
      </c>
      <c r="BK271" s="232">
        <f>ROUND(I271*H271,2)</f>
        <v>0</v>
      </c>
      <c r="BL271" s="16" t="s">
        <v>161</v>
      </c>
      <c r="BM271" s="231" t="s">
        <v>1153</v>
      </c>
    </row>
    <row r="272" s="2" customFormat="1">
      <c r="A272" s="37"/>
      <c r="B272" s="38"/>
      <c r="C272" s="39"/>
      <c r="D272" s="233" t="s">
        <v>163</v>
      </c>
      <c r="E272" s="39"/>
      <c r="F272" s="234" t="s">
        <v>556</v>
      </c>
      <c r="G272" s="39"/>
      <c r="H272" s="39"/>
      <c r="I272" s="235"/>
      <c r="J272" s="39"/>
      <c r="K272" s="39"/>
      <c r="L272" s="43"/>
      <c r="M272" s="236"/>
      <c r="N272" s="237"/>
      <c r="O272" s="91"/>
      <c r="P272" s="91"/>
      <c r="Q272" s="91"/>
      <c r="R272" s="91"/>
      <c r="S272" s="91"/>
      <c r="T272" s="92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163</v>
      </c>
      <c r="AU272" s="16" t="s">
        <v>84</v>
      </c>
    </row>
    <row r="273" s="11" customFormat="1" ht="25.92" customHeight="1">
      <c r="A273" s="11"/>
      <c r="B273" s="206"/>
      <c r="C273" s="207"/>
      <c r="D273" s="208" t="s">
        <v>76</v>
      </c>
      <c r="E273" s="209" t="s">
        <v>893</v>
      </c>
      <c r="F273" s="209" t="s">
        <v>894</v>
      </c>
      <c r="G273" s="207"/>
      <c r="H273" s="207"/>
      <c r="I273" s="210"/>
      <c r="J273" s="211">
        <f>BK273</f>
        <v>0</v>
      </c>
      <c r="K273" s="207"/>
      <c r="L273" s="212"/>
      <c r="M273" s="213"/>
      <c r="N273" s="214"/>
      <c r="O273" s="214"/>
      <c r="P273" s="215">
        <f>SUM(P274:P289)</f>
        <v>0</v>
      </c>
      <c r="Q273" s="214"/>
      <c r="R273" s="215">
        <f>SUM(R274:R289)</f>
        <v>0</v>
      </c>
      <c r="S273" s="214"/>
      <c r="T273" s="216">
        <f>SUM(T274:T289)</f>
        <v>0</v>
      </c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R273" s="217" t="s">
        <v>84</v>
      </c>
      <c r="AT273" s="218" t="s">
        <v>76</v>
      </c>
      <c r="AU273" s="218" t="s">
        <v>77</v>
      </c>
      <c r="AY273" s="217" t="s">
        <v>155</v>
      </c>
      <c r="BK273" s="219">
        <f>SUM(BK274:BK289)</f>
        <v>0</v>
      </c>
    </row>
    <row r="274" s="2" customFormat="1" ht="16.5" customHeight="1">
      <c r="A274" s="37"/>
      <c r="B274" s="38"/>
      <c r="C274" s="220" t="s">
        <v>381</v>
      </c>
      <c r="D274" s="220" t="s">
        <v>156</v>
      </c>
      <c r="E274" s="221" t="s">
        <v>895</v>
      </c>
      <c r="F274" s="222" t="s">
        <v>896</v>
      </c>
      <c r="G274" s="223" t="s">
        <v>159</v>
      </c>
      <c r="H274" s="224">
        <v>24.75</v>
      </c>
      <c r="I274" s="225"/>
      <c r="J274" s="226">
        <f>ROUND(I274*H274,2)</f>
        <v>0</v>
      </c>
      <c r="K274" s="222" t="s">
        <v>160</v>
      </c>
      <c r="L274" s="43"/>
      <c r="M274" s="227" t="s">
        <v>1</v>
      </c>
      <c r="N274" s="228" t="s">
        <v>44</v>
      </c>
      <c r="O274" s="91"/>
      <c r="P274" s="229">
        <f>O274*H274</f>
        <v>0</v>
      </c>
      <c r="Q274" s="229">
        <v>0</v>
      </c>
      <c r="R274" s="229">
        <f>Q274*H274</f>
        <v>0</v>
      </c>
      <c r="S274" s="229">
        <v>0</v>
      </c>
      <c r="T274" s="230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31" t="s">
        <v>161</v>
      </c>
      <c r="AT274" s="231" t="s">
        <v>156</v>
      </c>
      <c r="AU274" s="231" t="s">
        <v>84</v>
      </c>
      <c r="AY274" s="16" t="s">
        <v>155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6" t="s">
        <v>161</v>
      </c>
      <c r="BK274" s="232">
        <f>ROUND(I274*H274,2)</f>
        <v>0</v>
      </c>
      <c r="BL274" s="16" t="s">
        <v>161</v>
      </c>
      <c r="BM274" s="231" t="s">
        <v>1154</v>
      </c>
    </row>
    <row r="275" s="2" customFormat="1">
      <c r="A275" s="37"/>
      <c r="B275" s="38"/>
      <c r="C275" s="39"/>
      <c r="D275" s="233" t="s">
        <v>163</v>
      </c>
      <c r="E275" s="39"/>
      <c r="F275" s="234" t="s">
        <v>896</v>
      </c>
      <c r="G275" s="39"/>
      <c r="H275" s="39"/>
      <c r="I275" s="235"/>
      <c r="J275" s="39"/>
      <c r="K275" s="39"/>
      <c r="L275" s="43"/>
      <c r="M275" s="236"/>
      <c r="N275" s="237"/>
      <c r="O275" s="91"/>
      <c r="P275" s="91"/>
      <c r="Q275" s="91"/>
      <c r="R275" s="91"/>
      <c r="S275" s="91"/>
      <c r="T275" s="92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163</v>
      </c>
      <c r="AU275" s="16" t="s">
        <v>84</v>
      </c>
    </row>
    <row r="276" s="13" customFormat="1">
      <c r="A276" s="13"/>
      <c r="B276" s="248"/>
      <c r="C276" s="249"/>
      <c r="D276" s="233" t="s">
        <v>164</v>
      </c>
      <c r="E276" s="250" t="s">
        <v>1</v>
      </c>
      <c r="F276" s="251" t="s">
        <v>1155</v>
      </c>
      <c r="G276" s="249"/>
      <c r="H276" s="252">
        <v>11.25</v>
      </c>
      <c r="I276" s="253"/>
      <c r="J276" s="249"/>
      <c r="K276" s="249"/>
      <c r="L276" s="254"/>
      <c r="M276" s="255"/>
      <c r="N276" s="256"/>
      <c r="O276" s="256"/>
      <c r="P276" s="256"/>
      <c r="Q276" s="256"/>
      <c r="R276" s="256"/>
      <c r="S276" s="256"/>
      <c r="T276" s="257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8" t="s">
        <v>164</v>
      </c>
      <c r="AU276" s="258" t="s">
        <v>84</v>
      </c>
      <c r="AV276" s="13" t="s">
        <v>86</v>
      </c>
      <c r="AW276" s="13" t="s">
        <v>33</v>
      </c>
      <c r="AX276" s="13" t="s">
        <v>77</v>
      </c>
      <c r="AY276" s="258" t="s">
        <v>155</v>
      </c>
    </row>
    <row r="277" s="13" customFormat="1">
      <c r="A277" s="13"/>
      <c r="B277" s="248"/>
      <c r="C277" s="249"/>
      <c r="D277" s="233" t="s">
        <v>164</v>
      </c>
      <c r="E277" s="250" t="s">
        <v>1</v>
      </c>
      <c r="F277" s="251" t="s">
        <v>1156</v>
      </c>
      <c r="G277" s="249"/>
      <c r="H277" s="252">
        <v>13.5</v>
      </c>
      <c r="I277" s="253"/>
      <c r="J277" s="249"/>
      <c r="K277" s="249"/>
      <c r="L277" s="254"/>
      <c r="M277" s="255"/>
      <c r="N277" s="256"/>
      <c r="O277" s="256"/>
      <c r="P277" s="256"/>
      <c r="Q277" s="256"/>
      <c r="R277" s="256"/>
      <c r="S277" s="256"/>
      <c r="T277" s="257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8" t="s">
        <v>164</v>
      </c>
      <c r="AU277" s="258" t="s">
        <v>84</v>
      </c>
      <c r="AV277" s="13" t="s">
        <v>86</v>
      </c>
      <c r="AW277" s="13" t="s">
        <v>33</v>
      </c>
      <c r="AX277" s="13" t="s">
        <v>77</v>
      </c>
      <c r="AY277" s="258" t="s">
        <v>155</v>
      </c>
    </row>
    <row r="278" s="14" customFormat="1">
      <c r="A278" s="14"/>
      <c r="B278" s="259"/>
      <c r="C278" s="260"/>
      <c r="D278" s="233" t="s">
        <v>164</v>
      </c>
      <c r="E278" s="261" t="s">
        <v>1</v>
      </c>
      <c r="F278" s="262" t="s">
        <v>243</v>
      </c>
      <c r="G278" s="260"/>
      <c r="H278" s="263">
        <v>24.75</v>
      </c>
      <c r="I278" s="264"/>
      <c r="J278" s="260"/>
      <c r="K278" s="260"/>
      <c r="L278" s="265"/>
      <c r="M278" s="266"/>
      <c r="N278" s="267"/>
      <c r="O278" s="267"/>
      <c r="P278" s="267"/>
      <c r="Q278" s="267"/>
      <c r="R278" s="267"/>
      <c r="S278" s="267"/>
      <c r="T278" s="268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9" t="s">
        <v>164</v>
      </c>
      <c r="AU278" s="269" t="s">
        <v>84</v>
      </c>
      <c r="AV278" s="14" t="s">
        <v>161</v>
      </c>
      <c r="AW278" s="14" t="s">
        <v>33</v>
      </c>
      <c r="AX278" s="14" t="s">
        <v>84</v>
      </c>
      <c r="AY278" s="269" t="s">
        <v>155</v>
      </c>
    </row>
    <row r="279" s="2" customFormat="1" ht="21.75" customHeight="1">
      <c r="A279" s="37"/>
      <c r="B279" s="38"/>
      <c r="C279" s="220" t="s">
        <v>87</v>
      </c>
      <c r="D279" s="220" t="s">
        <v>156</v>
      </c>
      <c r="E279" s="221" t="s">
        <v>905</v>
      </c>
      <c r="F279" s="222" t="s">
        <v>906</v>
      </c>
      <c r="G279" s="223" t="s">
        <v>209</v>
      </c>
      <c r="H279" s="224">
        <v>56.924999999999997</v>
      </c>
      <c r="I279" s="225"/>
      <c r="J279" s="226">
        <f>ROUND(I279*H279,2)</f>
        <v>0</v>
      </c>
      <c r="K279" s="222" t="s">
        <v>160</v>
      </c>
      <c r="L279" s="43"/>
      <c r="M279" s="227" t="s">
        <v>1</v>
      </c>
      <c r="N279" s="228" t="s">
        <v>44</v>
      </c>
      <c r="O279" s="91"/>
      <c r="P279" s="229">
        <f>O279*H279</f>
        <v>0</v>
      </c>
      <c r="Q279" s="229">
        <v>0</v>
      </c>
      <c r="R279" s="229">
        <f>Q279*H279</f>
        <v>0</v>
      </c>
      <c r="S279" s="229">
        <v>0</v>
      </c>
      <c r="T279" s="230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31" t="s">
        <v>161</v>
      </c>
      <c r="AT279" s="231" t="s">
        <v>156</v>
      </c>
      <c r="AU279" s="231" t="s">
        <v>84</v>
      </c>
      <c r="AY279" s="16" t="s">
        <v>155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6" t="s">
        <v>161</v>
      </c>
      <c r="BK279" s="232">
        <f>ROUND(I279*H279,2)</f>
        <v>0</v>
      </c>
      <c r="BL279" s="16" t="s">
        <v>161</v>
      </c>
      <c r="BM279" s="231" t="s">
        <v>1157</v>
      </c>
    </row>
    <row r="280" s="2" customFormat="1">
      <c r="A280" s="37"/>
      <c r="B280" s="38"/>
      <c r="C280" s="39"/>
      <c r="D280" s="233" t="s">
        <v>163</v>
      </c>
      <c r="E280" s="39"/>
      <c r="F280" s="234" t="s">
        <v>906</v>
      </c>
      <c r="G280" s="39"/>
      <c r="H280" s="39"/>
      <c r="I280" s="235"/>
      <c r="J280" s="39"/>
      <c r="K280" s="39"/>
      <c r="L280" s="43"/>
      <c r="M280" s="236"/>
      <c r="N280" s="237"/>
      <c r="O280" s="91"/>
      <c r="P280" s="91"/>
      <c r="Q280" s="91"/>
      <c r="R280" s="91"/>
      <c r="S280" s="91"/>
      <c r="T280" s="92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163</v>
      </c>
      <c r="AU280" s="16" t="s">
        <v>84</v>
      </c>
    </row>
    <row r="281" s="13" customFormat="1">
      <c r="A281" s="13"/>
      <c r="B281" s="248"/>
      <c r="C281" s="249"/>
      <c r="D281" s="233" t="s">
        <v>164</v>
      </c>
      <c r="E281" s="250" t="s">
        <v>1</v>
      </c>
      <c r="F281" s="251" t="s">
        <v>1158</v>
      </c>
      <c r="G281" s="249"/>
      <c r="H281" s="252">
        <v>56.924999999999997</v>
      </c>
      <c r="I281" s="253"/>
      <c r="J281" s="249"/>
      <c r="K281" s="249"/>
      <c r="L281" s="254"/>
      <c r="M281" s="255"/>
      <c r="N281" s="256"/>
      <c r="O281" s="256"/>
      <c r="P281" s="256"/>
      <c r="Q281" s="256"/>
      <c r="R281" s="256"/>
      <c r="S281" s="256"/>
      <c r="T281" s="257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8" t="s">
        <v>164</v>
      </c>
      <c r="AU281" s="258" t="s">
        <v>84</v>
      </c>
      <c r="AV281" s="13" t="s">
        <v>86</v>
      </c>
      <c r="AW281" s="13" t="s">
        <v>33</v>
      </c>
      <c r="AX281" s="13" t="s">
        <v>77</v>
      </c>
      <c r="AY281" s="258" t="s">
        <v>155</v>
      </c>
    </row>
    <row r="282" s="14" customFormat="1">
      <c r="A282" s="14"/>
      <c r="B282" s="259"/>
      <c r="C282" s="260"/>
      <c r="D282" s="233" t="s">
        <v>164</v>
      </c>
      <c r="E282" s="261" t="s">
        <v>1</v>
      </c>
      <c r="F282" s="262" t="s">
        <v>243</v>
      </c>
      <c r="G282" s="260"/>
      <c r="H282" s="263">
        <v>56.924999999999997</v>
      </c>
      <c r="I282" s="264"/>
      <c r="J282" s="260"/>
      <c r="K282" s="260"/>
      <c r="L282" s="265"/>
      <c r="M282" s="266"/>
      <c r="N282" s="267"/>
      <c r="O282" s="267"/>
      <c r="P282" s="267"/>
      <c r="Q282" s="267"/>
      <c r="R282" s="267"/>
      <c r="S282" s="267"/>
      <c r="T282" s="268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9" t="s">
        <v>164</v>
      </c>
      <c r="AU282" s="269" t="s">
        <v>84</v>
      </c>
      <c r="AV282" s="14" t="s">
        <v>161</v>
      </c>
      <c r="AW282" s="14" t="s">
        <v>33</v>
      </c>
      <c r="AX282" s="14" t="s">
        <v>84</v>
      </c>
      <c r="AY282" s="269" t="s">
        <v>155</v>
      </c>
    </row>
    <row r="283" s="2" customFormat="1" ht="21.75" customHeight="1">
      <c r="A283" s="37"/>
      <c r="B283" s="38"/>
      <c r="C283" s="220" t="s">
        <v>105</v>
      </c>
      <c r="D283" s="220" t="s">
        <v>156</v>
      </c>
      <c r="E283" s="221" t="s">
        <v>550</v>
      </c>
      <c r="F283" s="222" t="s">
        <v>551</v>
      </c>
      <c r="G283" s="223" t="s">
        <v>209</v>
      </c>
      <c r="H283" s="224">
        <v>67.965000000000003</v>
      </c>
      <c r="I283" s="225"/>
      <c r="J283" s="226">
        <f>ROUND(I283*H283,2)</f>
        <v>0</v>
      </c>
      <c r="K283" s="222" t="s">
        <v>160</v>
      </c>
      <c r="L283" s="43"/>
      <c r="M283" s="227" t="s">
        <v>1</v>
      </c>
      <c r="N283" s="228" t="s">
        <v>44</v>
      </c>
      <c r="O283" s="91"/>
      <c r="P283" s="229">
        <f>O283*H283</f>
        <v>0</v>
      </c>
      <c r="Q283" s="229">
        <v>0</v>
      </c>
      <c r="R283" s="229">
        <f>Q283*H283</f>
        <v>0</v>
      </c>
      <c r="S283" s="229">
        <v>0</v>
      </c>
      <c r="T283" s="230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31" t="s">
        <v>161</v>
      </c>
      <c r="AT283" s="231" t="s">
        <v>156</v>
      </c>
      <c r="AU283" s="231" t="s">
        <v>84</v>
      </c>
      <c r="AY283" s="16" t="s">
        <v>155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16" t="s">
        <v>161</v>
      </c>
      <c r="BK283" s="232">
        <f>ROUND(I283*H283,2)</f>
        <v>0</v>
      </c>
      <c r="BL283" s="16" t="s">
        <v>161</v>
      </c>
      <c r="BM283" s="231" t="s">
        <v>1159</v>
      </c>
    </row>
    <row r="284" s="2" customFormat="1">
      <c r="A284" s="37"/>
      <c r="B284" s="38"/>
      <c r="C284" s="39"/>
      <c r="D284" s="233" t="s">
        <v>163</v>
      </c>
      <c r="E284" s="39"/>
      <c r="F284" s="234" t="s">
        <v>551</v>
      </c>
      <c r="G284" s="39"/>
      <c r="H284" s="39"/>
      <c r="I284" s="235"/>
      <c r="J284" s="39"/>
      <c r="K284" s="39"/>
      <c r="L284" s="43"/>
      <c r="M284" s="236"/>
      <c r="N284" s="237"/>
      <c r="O284" s="91"/>
      <c r="P284" s="91"/>
      <c r="Q284" s="91"/>
      <c r="R284" s="91"/>
      <c r="S284" s="91"/>
      <c r="T284" s="92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163</v>
      </c>
      <c r="AU284" s="16" t="s">
        <v>84</v>
      </c>
    </row>
    <row r="285" s="13" customFormat="1">
      <c r="A285" s="13"/>
      <c r="B285" s="248"/>
      <c r="C285" s="249"/>
      <c r="D285" s="233" t="s">
        <v>164</v>
      </c>
      <c r="E285" s="250" t="s">
        <v>1</v>
      </c>
      <c r="F285" s="251" t="s">
        <v>1160</v>
      </c>
      <c r="G285" s="249"/>
      <c r="H285" s="252">
        <v>11.039999999999999</v>
      </c>
      <c r="I285" s="253"/>
      <c r="J285" s="249"/>
      <c r="K285" s="249"/>
      <c r="L285" s="254"/>
      <c r="M285" s="255"/>
      <c r="N285" s="256"/>
      <c r="O285" s="256"/>
      <c r="P285" s="256"/>
      <c r="Q285" s="256"/>
      <c r="R285" s="256"/>
      <c r="S285" s="256"/>
      <c r="T285" s="257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8" t="s">
        <v>164</v>
      </c>
      <c r="AU285" s="258" t="s">
        <v>84</v>
      </c>
      <c r="AV285" s="13" t="s">
        <v>86</v>
      </c>
      <c r="AW285" s="13" t="s">
        <v>33</v>
      </c>
      <c r="AX285" s="13" t="s">
        <v>77</v>
      </c>
      <c r="AY285" s="258" t="s">
        <v>155</v>
      </c>
    </row>
    <row r="286" s="13" customFormat="1">
      <c r="A286" s="13"/>
      <c r="B286" s="248"/>
      <c r="C286" s="249"/>
      <c r="D286" s="233" t="s">
        <v>164</v>
      </c>
      <c r="E286" s="250" t="s">
        <v>1</v>
      </c>
      <c r="F286" s="251" t="s">
        <v>1161</v>
      </c>
      <c r="G286" s="249"/>
      <c r="H286" s="252">
        <v>56.924999999999997</v>
      </c>
      <c r="I286" s="253"/>
      <c r="J286" s="249"/>
      <c r="K286" s="249"/>
      <c r="L286" s="254"/>
      <c r="M286" s="255"/>
      <c r="N286" s="256"/>
      <c r="O286" s="256"/>
      <c r="P286" s="256"/>
      <c r="Q286" s="256"/>
      <c r="R286" s="256"/>
      <c r="S286" s="256"/>
      <c r="T286" s="257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8" t="s">
        <v>164</v>
      </c>
      <c r="AU286" s="258" t="s">
        <v>84</v>
      </c>
      <c r="AV286" s="13" t="s">
        <v>86</v>
      </c>
      <c r="AW286" s="13" t="s">
        <v>33</v>
      </c>
      <c r="AX286" s="13" t="s">
        <v>77</v>
      </c>
      <c r="AY286" s="258" t="s">
        <v>155</v>
      </c>
    </row>
    <row r="287" s="14" customFormat="1">
      <c r="A287" s="14"/>
      <c r="B287" s="259"/>
      <c r="C287" s="260"/>
      <c r="D287" s="233" t="s">
        <v>164</v>
      </c>
      <c r="E287" s="261" t="s">
        <v>1</v>
      </c>
      <c r="F287" s="262" t="s">
        <v>243</v>
      </c>
      <c r="G287" s="260"/>
      <c r="H287" s="263">
        <v>67.965000000000003</v>
      </c>
      <c r="I287" s="264"/>
      <c r="J287" s="260"/>
      <c r="K287" s="260"/>
      <c r="L287" s="265"/>
      <c r="M287" s="266"/>
      <c r="N287" s="267"/>
      <c r="O287" s="267"/>
      <c r="P287" s="267"/>
      <c r="Q287" s="267"/>
      <c r="R287" s="267"/>
      <c r="S287" s="267"/>
      <c r="T287" s="268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9" t="s">
        <v>164</v>
      </c>
      <c r="AU287" s="269" t="s">
        <v>84</v>
      </c>
      <c r="AV287" s="14" t="s">
        <v>161</v>
      </c>
      <c r="AW287" s="14" t="s">
        <v>33</v>
      </c>
      <c r="AX287" s="14" t="s">
        <v>84</v>
      </c>
      <c r="AY287" s="269" t="s">
        <v>155</v>
      </c>
    </row>
    <row r="288" s="2" customFormat="1" ht="16.5" customHeight="1">
      <c r="A288" s="37"/>
      <c r="B288" s="38"/>
      <c r="C288" s="220" t="s">
        <v>393</v>
      </c>
      <c r="D288" s="220" t="s">
        <v>156</v>
      </c>
      <c r="E288" s="221" t="s">
        <v>559</v>
      </c>
      <c r="F288" s="222" t="s">
        <v>560</v>
      </c>
      <c r="G288" s="223" t="s">
        <v>209</v>
      </c>
      <c r="H288" s="224">
        <v>67.965000000000003</v>
      </c>
      <c r="I288" s="225"/>
      <c r="J288" s="226">
        <f>ROUND(I288*H288,2)</f>
        <v>0</v>
      </c>
      <c r="K288" s="222" t="s">
        <v>160</v>
      </c>
      <c r="L288" s="43"/>
      <c r="M288" s="227" t="s">
        <v>1</v>
      </c>
      <c r="N288" s="228" t="s">
        <v>44</v>
      </c>
      <c r="O288" s="91"/>
      <c r="P288" s="229">
        <f>O288*H288</f>
        <v>0</v>
      </c>
      <c r="Q288" s="229">
        <v>0</v>
      </c>
      <c r="R288" s="229">
        <f>Q288*H288</f>
        <v>0</v>
      </c>
      <c r="S288" s="229">
        <v>0</v>
      </c>
      <c r="T288" s="230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31" t="s">
        <v>161</v>
      </c>
      <c r="AT288" s="231" t="s">
        <v>156</v>
      </c>
      <c r="AU288" s="231" t="s">
        <v>84</v>
      </c>
      <c r="AY288" s="16" t="s">
        <v>155</v>
      </c>
      <c r="BE288" s="232">
        <f>IF(N288="základní",J288,0)</f>
        <v>0</v>
      </c>
      <c r="BF288" s="232">
        <f>IF(N288="snížená",J288,0)</f>
        <v>0</v>
      </c>
      <c r="BG288" s="232">
        <f>IF(N288="zákl. přenesená",J288,0)</f>
        <v>0</v>
      </c>
      <c r="BH288" s="232">
        <f>IF(N288="sníž. přenesená",J288,0)</f>
        <v>0</v>
      </c>
      <c r="BI288" s="232">
        <f>IF(N288="nulová",J288,0)</f>
        <v>0</v>
      </c>
      <c r="BJ288" s="16" t="s">
        <v>161</v>
      </c>
      <c r="BK288" s="232">
        <f>ROUND(I288*H288,2)</f>
        <v>0</v>
      </c>
      <c r="BL288" s="16" t="s">
        <v>161</v>
      </c>
      <c r="BM288" s="231" t="s">
        <v>1162</v>
      </c>
    </row>
    <row r="289" s="2" customFormat="1">
      <c r="A289" s="37"/>
      <c r="B289" s="38"/>
      <c r="C289" s="39"/>
      <c r="D289" s="233" t="s">
        <v>163</v>
      </c>
      <c r="E289" s="39"/>
      <c r="F289" s="234" t="s">
        <v>560</v>
      </c>
      <c r="G289" s="39"/>
      <c r="H289" s="39"/>
      <c r="I289" s="235"/>
      <c r="J289" s="39"/>
      <c r="K289" s="39"/>
      <c r="L289" s="43"/>
      <c r="M289" s="236"/>
      <c r="N289" s="237"/>
      <c r="O289" s="91"/>
      <c r="P289" s="91"/>
      <c r="Q289" s="91"/>
      <c r="R289" s="91"/>
      <c r="S289" s="91"/>
      <c r="T289" s="92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163</v>
      </c>
      <c r="AU289" s="16" t="s">
        <v>84</v>
      </c>
    </row>
    <row r="290" s="11" customFormat="1" ht="25.92" customHeight="1">
      <c r="A290" s="11"/>
      <c r="B290" s="206"/>
      <c r="C290" s="207"/>
      <c r="D290" s="208" t="s">
        <v>76</v>
      </c>
      <c r="E290" s="209" t="s">
        <v>397</v>
      </c>
      <c r="F290" s="209" t="s">
        <v>398</v>
      </c>
      <c r="G290" s="207"/>
      <c r="H290" s="207"/>
      <c r="I290" s="210"/>
      <c r="J290" s="211">
        <f>BK290</f>
        <v>0</v>
      </c>
      <c r="K290" s="207"/>
      <c r="L290" s="212"/>
      <c r="M290" s="213"/>
      <c r="N290" s="214"/>
      <c r="O290" s="214"/>
      <c r="P290" s="215">
        <f>SUM(P291:P294)</f>
        <v>0</v>
      </c>
      <c r="Q290" s="214"/>
      <c r="R290" s="215">
        <f>SUM(R291:R294)</f>
        <v>0</v>
      </c>
      <c r="S290" s="214"/>
      <c r="T290" s="216">
        <f>SUM(T291:T294)</f>
        <v>0</v>
      </c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R290" s="217" t="s">
        <v>84</v>
      </c>
      <c r="AT290" s="218" t="s">
        <v>76</v>
      </c>
      <c r="AU290" s="218" t="s">
        <v>77</v>
      </c>
      <c r="AY290" s="217" t="s">
        <v>155</v>
      </c>
      <c r="BK290" s="219">
        <f>SUM(BK291:BK294)</f>
        <v>0</v>
      </c>
    </row>
    <row r="291" s="2" customFormat="1" ht="21.75" customHeight="1">
      <c r="A291" s="37"/>
      <c r="B291" s="38"/>
      <c r="C291" s="220" t="s">
        <v>399</v>
      </c>
      <c r="D291" s="220" t="s">
        <v>156</v>
      </c>
      <c r="E291" s="221" t="s">
        <v>1079</v>
      </c>
      <c r="F291" s="222" t="s">
        <v>1080</v>
      </c>
      <c r="G291" s="223" t="s">
        <v>209</v>
      </c>
      <c r="H291" s="224">
        <v>724.46500000000003</v>
      </c>
      <c r="I291" s="225"/>
      <c r="J291" s="226">
        <f>ROUND(I291*H291,2)</f>
        <v>0</v>
      </c>
      <c r="K291" s="222" t="s">
        <v>160</v>
      </c>
      <c r="L291" s="43"/>
      <c r="M291" s="227" t="s">
        <v>1</v>
      </c>
      <c r="N291" s="228" t="s">
        <v>44</v>
      </c>
      <c r="O291" s="91"/>
      <c r="P291" s="229">
        <f>O291*H291</f>
        <v>0</v>
      </c>
      <c r="Q291" s="229">
        <v>0</v>
      </c>
      <c r="R291" s="229">
        <f>Q291*H291</f>
        <v>0</v>
      </c>
      <c r="S291" s="229">
        <v>0</v>
      </c>
      <c r="T291" s="230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31" t="s">
        <v>161</v>
      </c>
      <c r="AT291" s="231" t="s">
        <v>156</v>
      </c>
      <c r="AU291" s="231" t="s">
        <v>84</v>
      </c>
      <c r="AY291" s="16" t="s">
        <v>155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16" t="s">
        <v>161</v>
      </c>
      <c r="BK291" s="232">
        <f>ROUND(I291*H291,2)</f>
        <v>0</v>
      </c>
      <c r="BL291" s="16" t="s">
        <v>161</v>
      </c>
      <c r="BM291" s="231" t="s">
        <v>1163</v>
      </c>
    </row>
    <row r="292" s="2" customFormat="1">
      <c r="A292" s="37"/>
      <c r="B292" s="38"/>
      <c r="C292" s="39"/>
      <c r="D292" s="233" t="s">
        <v>163</v>
      </c>
      <c r="E292" s="39"/>
      <c r="F292" s="234" t="s">
        <v>1080</v>
      </c>
      <c r="G292" s="39"/>
      <c r="H292" s="39"/>
      <c r="I292" s="235"/>
      <c r="J292" s="39"/>
      <c r="K292" s="39"/>
      <c r="L292" s="43"/>
      <c r="M292" s="236"/>
      <c r="N292" s="237"/>
      <c r="O292" s="91"/>
      <c r="P292" s="91"/>
      <c r="Q292" s="91"/>
      <c r="R292" s="91"/>
      <c r="S292" s="91"/>
      <c r="T292" s="92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163</v>
      </c>
      <c r="AU292" s="16" t="s">
        <v>84</v>
      </c>
    </row>
    <row r="293" s="13" customFormat="1">
      <c r="A293" s="13"/>
      <c r="B293" s="248"/>
      <c r="C293" s="249"/>
      <c r="D293" s="233" t="s">
        <v>164</v>
      </c>
      <c r="E293" s="250" t="s">
        <v>1</v>
      </c>
      <c r="F293" s="251" t="s">
        <v>1164</v>
      </c>
      <c r="G293" s="249"/>
      <c r="H293" s="252">
        <v>724.46500000000003</v>
      </c>
      <c r="I293" s="253"/>
      <c r="J293" s="249"/>
      <c r="K293" s="249"/>
      <c r="L293" s="254"/>
      <c r="M293" s="255"/>
      <c r="N293" s="256"/>
      <c r="O293" s="256"/>
      <c r="P293" s="256"/>
      <c r="Q293" s="256"/>
      <c r="R293" s="256"/>
      <c r="S293" s="256"/>
      <c r="T293" s="257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8" t="s">
        <v>164</v>
      </c>
      <c r="AU293" s="258" t="s">
        <v>84</v>
      </c>
      <c r="AV293" s="13" t="s">
        <v>86</v>
      </c>
      <c r="AW293" s="13" t="s">
        <v>33</v>
      </c>
      <c r="AX293" s="13" t="s">
        <v>77</v>
      </c>
      <c r="AY293" s="258" t="s">
        <v>155</v>
      </c>
    </row>
    <row r="294" s="14" customFormat="1">
      <c r="A294" s="14"/>
      <c r="B294" s="259"/>
      <c r="C294" s="260"/>
      <c r="D294" s="233" t="s">
        <v>164</v>
      </c>
      <c r="E294" s="261" t="s">
        <v>1</v>
      </c>
      <c r="F294" s="262" t="s">
        <v>243</v>
      </c>
      <c r="G294" s="260"/>
      <c r="H294" s="263">
        <v>724.46500000000003</v>
      </c>
      <c r="I294" s="264"/>
      <c r="J294" s="260"/>
      <c r="K294" s="260"/>
      <c r="L294" s="265"/>
      <c r="M294" s="270"/>
      <c r="N294" s="271"/>
      <c r="O294" s="271"/>
      <c r="P294" s="271"/>
      <c r="Q294" s="271"/>
      <c r="R294" s="271"/>
      <c r="S294" s="271"/>
      <c r="T294" s="27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9" t="s">
        <v>164</v>
      </c>
      <c r="AU294" s="269" t="s">
        <v>84</v>
      </c>
      <c r="AV294" s="14" t="s">
        <v>161</v>
      </c>
      <c r="AW294" s="14" t="s">
        <v>33</v>
      </c>
      <c r="AX294" s="14" t="s">
        <v>84</v>
      </c>
      <c r="AY294" s="269" t="s">
        <v>155</v>
      </c>
    </row>
    <row r="295" s="2" customFormat="1" ht="6.96" customHeight="1">
      <c r="A295" s="37"/>
      <c r="B295" s="66"/>
      <c r="C295" s="67"/>
      <c r="D295" s="67"/>
      <c r="E295" s="67"/>
      <c r="F295" s="67"/>
      <c r="G295" s="67"/>
      <c r="H295" s="67"/>
      <c r="I295" s="67"/>
      <c r="J295" s="67"/>
      <c r="K295" s="67"/>
      <c r="L295" s="43"/>
      <c r="M295" s="37"/>
      <c r="O295" s="37"/>
      <c r="P295" s="37"/>
      <c r="Q295" s="37"/>
      <c r="R295" s="37"/>
      <c r="S295" s="37"/>
      <c r="T295" s="37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</row>
  </sheetData>
  <sheetProtection sheet="1" autoFilter="0" formatColumns="0" formatRows="0" objects="1" scenarios="1" spinCount="100000" saltValue="6u/ln4EZ1+GaP1Xe7RyTVUV7DtvAtC8IkELo4LvlYvTJLLRD8924MdM4zEuxS9qXzHmNKp6fsrrvQ6bjkN6eSw==" hashValue="P0cah1ORKMTYfimDubv8GsjTylU0bCLvvKql09omO2jDiAxTNuoqVU4hUU10HeaV1enAABatHAwviH9Qdi/SEg==" algorithmName="SHA-512" password="CC35"/>
  <autoFilter ref="C130:K294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7:H117"/>
    <mergeCell ref="E121:H121"/>
    <mergeCell ref="E119:H119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19"/>
      <c r="AT3" s="16" t="s">
        <v>86</v>
      </c>
    </row>
    <row r="4" s="1" customFormat="1" ht="24.96" customHeight="1">
      <c r="B4" s="19"/>
      <c r="D4" s="149" t="s">
        <v>123</v>
      </c>
      <c r="L4" s="19"/>
      <c r="M4" s="15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51" t="s">
        <v>16</v>
      </c>
      <c r="L6" s="19"/>
    </row>
    <row r="7" s="1" customFormat="1" ht="16.5" customHeight="1">
      <c r="B7" s="19"/>
      <c r="E7" s="152" t="str">
        <f>'Rekapitulace stavby'!K6</f>
        <v>Revitalizace náměstí Míru v Tišnově, etapa 1</v>
      </c>
      <c r="F7" s="151"/>
      <c r="G7" s="151"/>
      <c r="H7" s="151"/>
      <c r="L7" s="19"/>
    </row>
    <row r="8">
      <c r="B8" s="19"/>
      <c r="D8" s="151" t="s">
        <v>124</v>
      </c>
      <c r="L8" s="19"/>
    </row>
    <row r="9" s="1" customFormat="1" ht="23.25" customHeight="1">
      <c r="B9" s="19"/>
      <c r="E9" s="152" t="s">
        <v>125</v>
      </c>
      <c r="F9" s="1"/>
      <c r="G9" s="1"/>
      <c r="H9" s="1"/>
      <c r="L9" s="19"/>
    </row>
    <row r="10" s="1" customFormat="1" ht="12" customHeight="1">
      <c r="B10" s="19"/>
      <c r="D10" s="151" t="s">
        <v>126</v>
      </c>
      <c r="L10" s="19"/>
    </row>
    <row r="11" s="2" customFormat="1" ht="16.5" customHeight="1">
      <c r="A11" s="37"/>
      <c r="B11" s="43"/>
      <c r="C11" s="37"/>
      <c r="D11" s="37"/>
      <c r="E11" s="153" t="s">
        <v>735</v>
      </c>
      <c r="F11" s="37"/>
      <c r="G11" s="37"/>
      <c r="H11" s="37"/>
      <c r="I11" s="37"/>
      <c r="J11" s="37"/>
      <c r="K11" s="37"/>
      <c r="L11" s="6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51" t="s">
        <v>128</v>
      </c>
      <c r="E12" s="37"/>
      <c r="F12" s="37"/>
      <c r="G12" s="37"/>
      <c r="H12" s="37"/>
      <c r="I12" s="37"/>
      <c r="J12" s="37"/>
      <c r="K12" s="37"/>
      <c r="L12" s="6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6.5" customHeight="1">
      <c r="A13" s="37"/>
      <c r="B13" s="43"/>
      <c r="C13" s="37"/>
      <c r="D13" s="37"/>
      <c r="E13" s="154" t="s">
        <v>1165</v>
      </c>
      <c r="F13" s="37"/>
      <c r="G13" s="37"/>
      <c r="H13" s="37"/>
      <c r="I13" s="37"/>
      <c r="J13" s="37"/>
      <c r="K13" s="37"/>
      <c r="L13" s="6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51" t="s">
        <v>18</v>
      </c>
      <c r="E15" s="37"/>
      <c r="F15" s="141" t="s">
        <v>1</v>
      </c>
      <c r="G15" s="37"/>
      <c r="H15" s="37"/>
      <c r="I15" s="151" t="s">
        <v>19</v>
      </c>
      <c r="J15" s="141" t="s">
        <v>1</v>
      </c>
      <c r="K15" s="37"/>
      <c r="L15" s="6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51" t="s">
        <v>20</v>
      </c>
      <c r="E16" s="37"/>
      <c r="F16" s="141" t="s">
        <v>21</v>
      </c>
      <c r="G16" s="37"/>
      <c r="H16" s="37"/>
      <c r="I16" s="151" t="s">
        <v>22</v>
      </c>
      <c r="J16" s="155" t="str">
        <f>'Rekapitulace stavby'!AN8</f>
        <v>2. 5. 2024</v>
      </c>
      <c r="K16" s="37"/>
      <c r="L16" s="6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51" t="s">
        <v>24</v>
      </c>
      <c r="E18" s="37"/>
      <c r="F18" s="37"/>
      <c r="G18" s="37"/>
      <c r="H18" s="37"/>
      <c r="I18" s="151" t="s">
        <v>25</v>
      </c>
      <c r="J18" s="141" t="s">
        <v>1</v>
      </c>
      <c r="K18" s="37"/>
      <c r="L18" s="6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41" t="s">
        <v>26</v>
      </c>
      <c r="F19" s="37"/>
      <c r="G19" s="37"/>
      <c r="H19" s="37"/>
      <c r="I19" s="151" t="s">
        <v>27</v>
      </c>
      <c r="J19" s="141" t="s">
        <v>1</v>
      </c>
      <c r="K19" s="37"/>
      <c r="L19" s="6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51" t="s">
        <v>28</v>
      </c>
      <c r="E21" s="37"/>
      <c r="F21" s="37"/>
      <c r="G21" s="37"/>
      <c r="H21" s="37"/>
      <c r="I21" s="151" t="s">
        <v>25</v>
      </c>
      <c r="J21" s="32" t="str">
        <f>'Rekapitulace stavby'!AN13</f>
        <v>Vyplň údaj</v>
      </c>
      <c r="K21" s="37"/>
      <c r="L21" s="6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41"/>
      <c r="G22" s="141"/>
      <c r="H22" s="141"/>
      <c r="I22" s="151" t="s">
        <v>27</v>
      </c>
      <c r="J22" s="32" t="str">
        <f>'Rekapitulace stavby'!AN14</f>
        <v>Vyplň údaj</v>
      </c>
      <c r="K22" s="37"/>
      <c r="L22" s="6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51" t="s">
        <v>30</v>
      </c>
      <c r="E24" s="37"/>
      <c r="F24" s="37"/>
      <c r="G24" s="37"/>
      <c r="H24" s="37"/>
      <c r="I24" s="151" t="s">
        <v>25</v>
      </c>
      <c r="J24" s="141" t="s">
        <v>31</v>
      </c>
      <c r="K24" s="37"/>
      <c r="L24" s="6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8" customHeight="1">
      <c r="A25" s="37"/>
      <c r="B25" s="43"/>
      <c r="C25" s="37"/>
      <c r="D25" s="37"/>
      <c r="E25" s="141" t="s">
        <v>32</v>
      </c>
      <c r="F25" s="37"/>
      <c r="G25" s="37"/>
      <c r="H25" s="37"/>
      <c r="I25" s="151" t="s">
        <v>27</v>
      </c>
      <c r="J25" s="141" t="s">
        <v>1</v>
      </c>
      <c r="K25" s="37"/>
      <c r="L25" s="6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12" customHeight="1">
      <c r="A27" s="37"/>
      <c r="B27" s="43"/>
      <c r="C27" s="37"/>
      <c r="D27" s="151" t="s">
        <v>34</v>
      </c>
      <c r="E27" s="37"/>
      <c r="F27" s="37"/>
      <c r="G27" s="37"/>
      <c r="H27" s="37"/>
      <c r="I27" s="151" t="s">
        <v>25</v>
      </c>
      <c r="J27" s="141" t="s">
        <v>1</v>
      </c>
      <c r="K27" s="37"/>
      <c r="L27" s="6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8" customHeight="1">
      <c r="A28" s="37"/>
      <c r="B28" s="43"/>
      <c r="C28" s="37"/>
      <c r="D28" s="37"/>
      <c r="E28" s="141" t="s">
        <v>35</v>
      </c>
      <c r="F28" s="37"/>
      <c r="G28" s="37"/>
      <c r="H28" s="37"/>
      <c r="I28" s="151" t="s">
        <v>27</v>
      </c>
      <c r="J28" s="141" t="s">
        <v>1</v>
      </c>
      <c r="K28" s="37"/>
      <c r="L28" s="6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37"/>
      <c r="J29" s="37"/>
      <c r="K29" s="37"/>
      <c r="L29" s="6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2" customHeight="1">
      <c r="A30" s="37"/>
      <c r="B30" s="43"/>
      <c r="C30" s="37"/>
      <c r="D30" s="151" t="s">
        <v>36</v>
      </c>
      <c r="E30" s="37"/>
      <c r="F30" s="37"/>
      <c r="G30" s="37"/>
      <c r="H30" s="37"/>
      <c r="I30" s="37"/>
      <c r="J30" s="37"/>
      <c r="K30" s="37"/>
      <c r="L30" s="6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8" customFormat="1" ht="16.5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37"/>
      <c r="J32" s="37"/>
      <c r="K32" s="37"/>
      <c r="L32" s="6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60"/>
      <c r="E33" s="160"/>
      <c r="F33" s="160"/>
      <c r="G33" s="160"/>
      <c r="H33" s="160"/>
      <c r="I33" s="160"/>
      <c r="J33" s="160"/>
      <c r="K33" s="160"/>
      <c r="L33" s="6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25.44" customHeight="1">
      <c r="A34" s="37"/>
      <c r="B34" s="43"/>
      <c r="C34" s="37"/>
      <c r="D34" s="161" t="s">
        <v>37</v>
      </c>
      <c r="E34" s="37"/>
      <c r="F34" s="37"/>
      <c r="G34" s="37"/>
      <c r="H34" s="37"/>
      <c r="I34" s="37"/>
      <c r="J34" s="162">
        <f>ROUND(J127, 2)</f>
        <v>0</v>
      </c>
      <c r="K34" s="37"/>
      <c r="L34" s="6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6.96" customHeight="1">
      <c r="A35" s="37"/>
      <c r="B35" s="43"/>
      <c r="C35" s="37"/>
      <c r="D35" s="160"/>
      <c r="E35" s="160"/>
      <c r="F35" s="160"/>
      <c r="G35" s="160"/>
      <c r="H35" s="160"/>
      <c r="I35" s="160"/>
      <c r="J35" s="160"/>
      <c r="K35" s="160"/>
      <c r="L35" s="6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37"/>
      <c r="F36" s="163" t="s">
        <v>39</v>
      </c>
      <c r="G36" s="37"/>
      <c r="H36" s="37"/>
      <c r="I36" s="163" t="s">
        <v>38</v>
      </c>
      <c r="J36" s="163" t="s">
        <v>40</v>
      </c>
      <c r="K36" s="37"/>
      <c r="L36" s="6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53" t="s">
        <v>41</v>
      </c>
      <c r="E37" s="151" t="s">
        <v>42</v>
      </c>
      <c r="F37" s="164">
        <f>ROUND((SUM(BE127:BE160)),  2)</f>
        <v>0</v>
      </c>
      <c r="G37" s="37"/>
      <c r="H37" s="37"/>
      <c r="I37" s="165">
        <v>0.20999999999999999</v>
      </c>
      <c r="J37" s="164">
        <f>ROUND(((SUM(BE127:BE160))*I37),  2)</f>
        <v>0</v>
      </c>
      <c r="K37" s="37"/>
      <c r="L37" s="6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51" t="s">
        <v>43</v>
      </c>
      <c r="F38" s="164">
        <f>ROUND((SUM(BF127:BF160)),  2)</f>
        <v>0</v>
      </c>
      <c r="G38" s="37"/>
      <c r="H38" s="37"/>
      <c r="I38" s="165">
        <v>0.12</v>
      </c>
      <c r="J38" s="164">
        <f>ROUND(((SUM(BF127:BF160))*I38),  2)</f>
        <v>0</v>
      </c>
      <c r="K38" s="37"/>
      <c r="L38" s="6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14.4" customHeight="1">
      <c r="A39" s="37"/>
      <c r="B39" s="43"/>
      <c r="C39" s="37"/>
      <c r="D39" s="151" t="s">
        <v>41</v>
      </c>
      <c r="E39" s="151" t="s">
        <v>44</v>
      </c>
      <c r="F39" s="164">
        <f>ROUND((SUM(BG127:BG160)),  2)</f>
        <v>0</v>
      </c>
      <c r="G39" s="37"/>
      <c r="H39" s="37"/>
      <c r="I39" s="165">
        <v>0.20999999999999999</v>
      </c>
      <c r="J39" s="164">
        <f>0</f>
        <v>0</v>
      </c>
      <c r="K39" s="37"/>
      <c r="L39" s="6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151" t="s">
        <v>45</v>
      </c>
      <c r="F40" s="164">
        <f>ROUND((SUM(BH127:BH160)),  2)</f>
        <v>0</v>
      </c>
      <c r="G40" s="37"/>
      <c r="H40" s="37"/>
      <c r="I40" s="165">
        <v>0.12</v>
      </c>
      <c r="J40" s="164">
        <f>0</f>
        <v>0</v>
      </c>
      <c r="K40" s="37"/>
      <c r="L40" s="6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51" t="s">
        <v>46</v>
      </c>
      <c r="F41" s="164">
        <f>ROUND((SUM(BI127:BI160)),  2)</f>
        <v>0</v>
      </c>
      <c r="G41" s="37"/>
      <c r="H41" s="37"/>
      <c r="I41" s="165">
        <v>0</v>
      </c>
      <c r="J41" s="164">
        <f>0</f>
        <v>0</v>
      </c>
      <c r="K41" s="37"/>
      <c r="L41" s="6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2" customFormat="1" ht="25.44" customHeight="1">
      <c r="A43" s="37"/>
      <c r="B43" s="43"/>
      <c r="C43" s="166"/>
      <c r="D43" s="167" t="s">
        <v>47</v>
      </c>
      <c r="E43" s="168"/>
      <c r="F43" s="168"/>
      <c r="G43" s="169" t="s">
        <v>48</v>
      </c>
      <c r="H43" s="170" t="s">
        <v>49</v>
      </c>
      <c r="I43" s="168"/>
      <c r="J43" s="171">
        <f>SUM(J34:J41)</f>
        <v>0</v>
      </c>
      <c r="K43" s="172"/>
      <c r="L43" s="63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s="2" customFormat="1" ht="14.4" customHeight="1">
      <c r="A44" s="37"/>
      <c r="B44" s="43"/>
      <c r="C44" s="37"/>
      <c r="D44" s="37"/>
      <c r="E44" s="37"/>
      <c r="F44" s="37"/>
      <c r="G44" s="37"/>
      <c r="H44" s="37"/>
      <c r="I44" s="37"/>
      <c r="J44" s="37"/>
      <c r="K44" s="37"/>
      <c r="L44" s="6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3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3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130</v>
      </c>
      <c r="D82" s="39"/>
      <c r="E82" s="39"/>
      <c r="F82" s="39"/>
      <c r="G82" s="39"/>
      <c r="H82" s="39"/>
      <c r="I82" s="39"/>
      <c r="J82" s="39"/>
      <c r="K82" s="39"/>
      <c r="L82" s="6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4" t="str">
        <f>E7</f>
        <v>Revitalizace náměstí Míru v Tišnově, etapa 1</v>
      </c>
      <c r="F85" s="31"/>
      <c r="G85" s="31"/>
      <c r="H85" s="31"/>
      <c r="I85" s="39"/>
      <c r="J85" s="39"/>
      <c r="K85" s="39"/>
      <c r="L85" s="6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124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1" customFormat="1" ht="23.25" customHeight="1">
      <c r="B87" s="20"/>
      <c r="C87" s="21"/>
      <c r="D87" s="21"/>
      <c r="E87" s="184" t="s">
        <v>125</v>
      </c>
      <c r="F87" s="21"/>
      <c r="G87" s="21"/>
      <c r="H87" s="21"/>
      <c r="I87" s="21"/>
      <c r="J87" s="21"/>
      <c r="K87" s="21"/>
      <c r="L87" s="19"/>
    </row>
    <row r="88" s="1" customFormat="1" ht="12" customHeight="1">
      <c r="B88" s="20"/>
      <c r="C88" s="31" t="s">
        <v>126</v>
      </c>
      <c r="D88" s="21"/>
      <c r="E88" s="21"/>
      <c r="F88" s="21"/>
      <c r="G88" s="21"/>
      <c r="H88" s="21"/>
      <c r="I88" s="21"/>
      <c r="J88" s="21"/>
      <c r="K88" s="21"/>
      <c r="L88" s="19"/>
    </row>
    <row r="89" s="2" customFormat="1" ht="16.5" customHeight="1">
      <c r="A89" s="37"/>
      <c r="B89" s="38"/>
      <c r="C89" s="39"/>
      <c r="D89" s="39"/>
      <c r="E89" s="51" t="s">
        <v>735</v>
      </c>
      <c r="F89" s="39"/>
      <c r="G89" s="39"/>
      <c r="H89" s="39"/>
      <c r="I89" s="39"/>
      <c r="J89" s="39"/>
      <c r="K89" s="39"/>
      <c r="L89" s="6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2" customHeight="1">
      <c r="A90" s="37"/>
      <c r="B90" s="38"/>
      <c r="C90" s="31" t="s">
        <v>128</v>
      </c>
      <c r="D90" s="39"/>
      <c r="E90" s="39"/>
      <c r="F90" s="39"/>
      <c r="G90" s="39"/>
      <c r="H90" s="39"/>
      <c r="I90" s="39"/>
      <c r="J90" s="39"/>
      <c r="K90" s="39"/>
      <c r="L90" s="63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6.5" customHeight="1">
      <c r="A91" s="37"/>
      <c r="B91" s="38"/>
      <c r="C91" s="39"/>
      <c r="D91" s="39"/>
      <c r="E91" s="76" t="str">
        <f>E13</f>
        <v>52D - SO 09D - Jednotná kanalizace - úprava zhlaví</v>
      </c>
      <c r="F91" s="39"/>
      <c r="G91" s="39"/>
      <c r="H91" s="39"/>
      <c r="I91" s="39"/>
      <c r="J91" s="39"/>
      <c r="K91" s="39"/>
      <c r="L91" s="63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3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2" customHeight="1">
      <c r="A93" s="37"/>
      <c r="B93" s="38"/>
      <c r="C93" s="31" t="s">
        <v>20</v>
      </c>
      <c r="D93" s="39"/>
      <c r="E93" s="39"/>
      <c r="F93" s="26" t="str">
        <f>F16</f>
        <v>Tišnov</v>
      </c>
      <c r="G93" s="39"/>
      <c r="H93" s="39"/>
      <c r="I93" s="31" t="s">
        <v>22</v>
      </c>
      <c r="J93" s="79" t="str">
        <f>IF(J16="","",J16)</f>
        <v>2. 5. 2024</v>
      </c>
      <c r="K93" s="39"/>
      <c r="L93" s="63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6.96" customHeight="1">
      <c r="A94" s="37"/>
      <c r="B94" s="38"/>
      <c r="C94" s="39"/>
      <c r="D94" s="39"/>
      <c r="E94" s="39"/>
      <c r="F94" s="39"/>
      <c r="G94" s="39"/>
      <c r="H94" s="39"/>
      <c r="I94" s="39"/>
      <c r="J94" s="39"/>
      <c r="K94" s="39"/>
      <c r="L94" s="63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25.65" customHeight="1">
      <c r="A95" s="37"/>
      <c r="B95" s="38"/>
      <c r="C95" s="31" t="s">
        <v>24</v>
      </c>
      <c r="D95" s="39"/>
      <c r="E95" s="39"/>
      <c r="F95" s="26" t="str">
        <f>E19</f>
        <v>Město Tišnov, náměstí Míru 111, 666 01 Tišnov</v>
      </c>
      <c r="G95" s="39"/>
      <c r="H95" s="39"/>
      <c r="I95" s="31" t="s">
        <v>30</v>
      </c>
      <c r="J95" s="35" t="str">
        <f>E25</f>
        <v>Ing. Petr Velička autorizovaný architekt</v>
      </c>
      <c r="K95" s="39"/>
      <c r="L95" s="63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15.15" customHeight="1">
      <c r="A96" s="37"/>
      <c r="B96" s="38"/>
      <c r="C96" s="31" t="s">
        <v>28</v>
      </c>
      <c r="D96" s="39"/>
      <c r="E96" s="39"/>
      <c r="F96" s="26" t="str">
        <f>IF(E22="","",E22)</f>
        <v>Vyplň údaj</v>
      </c>
      <c r="G96" s="39"/>
      <c r="H96" s="39"/>
      <c r="I96" s="31" t="s">
        <v>34</v>
      </c>
      <c r="J96" s="35" t="str">
        <f>E28</f>
        <v>Čiklová</v>
      </c>
      <c r="K96" s="39"/>
      <c r="L96" s="63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3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9.28" customHeight="1">
      <c r="A98" s="37"/>
      <c r="B98" s="38"/>
      <c r="C98" s="185" t="s">
        <v>131</v>
      </c>
      <c r="D98" s="186"/>
      <c r="E98" s="186"/>
      <c r="F98" s="186"/>
      <c r="G98" s="186"/>
      <c r="H98" s="186"/>
      <c r="I98" s="186"/>
      <c r="J98" s="187" t="s">
        <v>132</v>
      </c>
      <c r="K98" s="186"/>
      <c r="L98" s="63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10.32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3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22.8" customHeight="1">
      <c r="A100" s="37"/>
      <c r="B100" s="38"/>
      <c r="C100" s="188" t="s">
        <v>133</v>
      </c>
      <c r="D100" s="39"/>
      <c r="E100" s="39"/>
      <c r="F100" s="39"/>
      <c r="G100" s="39"/>
      <c r="H100" s="39"/>
      <c r="I100" s="39"/>
      <c r="J100" s="110">
        <f>J127</f>
        <v>0</v>
      </c>
      <c r="K100" s="39"/>
      <c r="L100" s="63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U100" s="16" t="s">
        <v>134</v>
      </c>
    </row>
    <row r="101" s="9" customFormat="1" ht="24.96" customHeight="1">
      <c r="A101" s="9"/>
      <c r="B101" s="189"/>
      <c r="C101" s="190"/>
      <c r="D101" s="191" t="s">
        <v>921</v>
      </c>
      <c r="E101" s="192"/>
      <c r="F101" s="192"/>
      <c r="G101" s="192"/>
      <c r="H101" s="192"/>
      <c r="I101" s="192"/>
      <c r="J101" s="193">
        <f>J128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9"/>
      <c r="C102" s="190"/>
      <c r="D102" s="191" t="s">
        <v>138</v>
      </c>
      <c r="E102" s="192"/>
      <c r="F102" s="192"/>
      <c r="G102" s="192"/>
      <c r="H102" s="192"/>
      <c r="I102" s="192"/>
      <c r="J102" s="193">
        <f>J135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9"/>
      <c r="C103" s="190"/>
      <c r="D103" s="191" t="s">
        <v>140</v>
      </c>
      <c r="E103" s="192"/>
      <c r="F103" s="192"/>
      <c r="G103" s="192"/>
      <c r="H103" s="192"/>
      <c r="I103" s="192"/>
      <c r="J103" s="193">
        <f>J156</f>
        <v>0</v>
      </c>
      <c r="K103" s="190"/>
      <c r="L103" s="19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3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141</v>
      </c>
      <c r="D110" s="39"/>
      <c r="E110" s="39"/>
      <c r="F110" s="39"/>
      <c r="G110" s="39"/>
      <c r="H110" s="39"/>
      <c r="I110" s="39"/>
      <c r="J110" s="39"/>
      <c r="K110" s="39"/>
      <c r="L110" s="63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3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39"/>
      <c r="J112" s="39"/>
      <c r="K112" s="39"/>
      <c r="L112" s="63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184" t="str">
        <f>E7</f>
        <v>Revitalizace náměstí Míru v Tišnově, etapa 1</v>
      </c>
      <c r="F113" s="31"/>
      <c r="G113" s="31"/>
      <c r="H113" s="31"/>
      <c r="I113" s="39"/>
      <c r="J113" s="39"/>
      <c r="K113" s="39"/>
      <c r="L113" s="63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1" customFormat="1" ht="12" customHeight="1">
      <c r="B114" s="20"/>
      <c r="C114" s="31" t="s">
        <v>124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="1" customFormat="1" ht="23.25" customHeight="1">
      <c r="B115" s="20"/>
      <c r="C115" s="21"/>
      <c r="D115" s="21"/>
      <c r="E115" s="184" t="s">
        <v>125</v>
      </c>
      <c r="F115" s="21"/>
      <c r="G115" s="21"/>
      <c r="H115" s="21"/>
      <c r="I115" s="21"/>
      <c r="J115" s="21"/>
      <c r="K115" s="21"/>
      <c r="L115" s="19"/>
    </row>
    <row r="116" s="1" customFormat="1" ht="12" customHeight="1">
      <c r="B116" s="20"/>
      <c r="C116" s="31" t="s">
        <v>126</v>
      </c>
      <c r="D116" s="21"/>
      <c r="E116" s="21"/>
      <c r="F116" s="21"/>
      <c r="G116" s="21"/>
      <c r="H116" s="21"/>
      <c r="I116" s="21"/>
      <c r="J116" s="21"/>
      <c r="K116" s="21"/>
      <c r="L116" s="19"/>
    </row>
    <row r="117" s="2" customFormat="1" ht="16.5" customHeight="1">
      <c r="A117" s="37"/>
      <c r="B117" s="38"/>
      <c r="C117" s="39"/>
      <c r="D117" s="39"/>
      <c r="E117" s="51" t="s">
        <v>735</v>
      </c>
      <c r="F117" s="39"/>
      <c r="G117" s="39"/>
      <c r="H117" s="39"/>
      <c r="I117" s="39"/>
      <c r="J117" s="39"/>
      <c r="K117" s="39"/>
      <c r="L117" s="63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128</v>
      </c>
      <c r="D118" s="39"/>
      <c r="E118" s="39"/>
      <c r="F118" s="39"/>
      <c r="G118" s="39"/>
      <c r="H118" s="39"/>
      <c r="I118" s="39"/>
      <c r="J118" s="39"/>
      <c r="K118" s="39"/>
      <c r="L118" s="63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76" t="str">
        <f>E13</f>
        <v>52D - SO 09D - Jednotná kanalizace - úprava zhlaví</v>
      </c>
      <c r="F119" s="39"/>
      <c r="G119" s="39"/>
      <c r="H119" s="39"/>
      <c r="I119" s="39"/>
      <c r="J119" s="39"/>
      <c r="K119" s="39"/>
      <c r="L119" s="63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3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20</v>
      </c>
      <c r="D121" s="39"/>
      <c r="E121" s="39"/>
      <c r="F121" s="26" t="str">
        <f>F16</f>
        <v>Tišnov</v>
      </c>
      <c r="G121" s="39"/>
      <c r="H121" s="39"/>
      <c r="I121" s="31" t="s">
        <v>22</v>
      </c>
      <c r="J121" s="79" t="str">
        <f>IF(J16="","",J16)</f>
        <v>2. 5. 2024</v>
      </c>
      <c r="K121" s="39"/>
      <c r="L121" s="63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3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25.65" customHeight="1">
      <c r="A123" s="37"/>
      <c r="B123" s="38"/>
      <c r="C123" s="31" t="s">
        <v>24</v>
      </c>
      <c r="D123" s="39"/>
      <c r="E123" s="39"/>
      <c r="F123" s="26" t="str">
        <f>E19</f>
        <v>Město Tišnov, náměstí Míru 111, 666 01 Tišnov</v>
      </c>
      <c r="G123" s="39"/>
      <c r="H123" s="39"/>
      <c r="I123" s="31" t="s">
        <v>30</v>
      </c>
      <c r="J123" s="35" t="str">
        <f>E25</f>
        <v>Ing. Petr Velička autorizovaný architekt</v>
      </c>
      <c r="K123" s="39"/>
      <c r="L123" s="63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28</v>
      </c>
      <c r="D124" s="39"/>
      <c r="E124" s="39"/>
      <c r="F124" s="26" t="str">
        <f>IF(E22="","",E22)</f>
        <v>Vyplň údaj</v>
      </c>
      <c r="G124" s="39"/>
      <c r="H124" s="39"/>
      <c r="I124" s="31" t="s">
        <v>34</v>
      </c>
      <c r="J124" s="35" t="str">
        <f>E28</f>
        <v>Čiklová</v>
      </c>
      <c r="K124" s="39"/>
      <c r="L124" s="63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3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0" customFormat="1" ht="29.28" customHeight="1">
      <c r="A126" s="195"/>
      <c r="B126" s="196"/>
      <c r="C126" s="197" t="s">
        <v>142</v>
      </c>
      <c r="D126" s="198" t="s">
        <v>62</v>
      </c>
      <c r="E126" s="198" t="s">
        <v>58</v>
      </c>
      <c r="F126" s="198" t="s">
        <v>59</v>
      </c>
      <c r="G126" s="198" t="s">
        <v>143</v>
      </c>
      <c r="H126" s="198" t="s">
        <v>144</v>
      </c>
      <c r="I126" s="198" t="s">
        <v>145</v>
      </c>
      <c r="J126" s="198" t="s">
        <v>132</v>
      </c>
      <c r="K126" s="199" t="s">
        <v>146</v>
      </c>
      <c r="L126" s="200"/>
      <c r="M126" s="100" t="s">
        <v>1</v>
      </c>
      <c r="N126" s="101" t="s">
        <v>41</v>
      </c>
      <c r="O126" s="101" t="s">
        <v>147</v>
      </c>
      <c r="P126" s="101" t="s">
        <v>148</v>
      </c>
      <c r="Q126" s="101" t="s">
        <v>149</v>
      </c>
      <c r="R126" s="101" t="s">
        <v>150</v>
      </c>
      <c r="S126" s="101" t="s">
        <v>151</v>
      </c>
      <c r="T126" s="102" t="s">
        <v>152</v>
      </c>
      <c r="U126" s="195"/>
      <c r="V126" s="195"/>
      <c r="W126" s="195"/>
      <c r="X126" s="195"/>
      <c r="Y126" s="195"/>
      <c r="Z126" s="195"/>
      <c r="AA126" s="195"/>
      <c r="AB126" s="195"/>
      <c r="AC126" s="195"/>
      <c r="AD126" s="195"/>
      <c r="AE126" s="195"/>
    </row>
    <row r="127" s="2" customFormat="1" ht="22.8" customHeight="1">
      <c r="A127" s="37"/>
      <c r="B127" s="38"/>
      <c r="C127" s="107" t="s">
        <v>153</v>
      </c>
      <c r="D127" s="39"/>
      <c r="E127" s="39"/>
      <c r="F127" s="39"/>
      <c r="G127" s="39"/>
      <c r="H127" s="39"/>
      <c r="I127" s="39"/>
      <c r="J127" s="201">
        <f>BK127</f>
        <v>0</v>
      </c>
      <c r="K127" s="39"/>
      <c r="L127" s="43"/>
      <c r="M127" s="103"/>
      <c r="N127" s="202"/>
      <c r="O127" s="104"/>
      <c r="P127" s="203">
        <f>P128+P135+P156</f>
        <v>0</v>
      </c>
      <c r="Q127" s="104"/>
      <c r="R127" s="203">
        <f>R128+R135+R156</f>
        <v>0</v>
      </c>
      <c r="S127" s="104"/>
      <c r="T127" s="204">
        <f>T128+T135+T156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76</v>
      </c>
      <c r="AU127" s="16" t="s">
        <v>134</v>
      </c>
      <c r="BK127" s="205">
        <f>BK128+BK135+BK156</f>
        <v>0</v>
      </c>
    </row>
    <row r="128" s="11" customFormat="1" ht="25.92" customHeight="1">
      <c r="A128" s="11"/>
      <c r="B128" s="206"/>
      <c r="C128" s="207"/>
      <c r="D128" s="208" t="s">
        <v>76</v>
      </c>
      <c r="E128" s="209" t="s">
        <v>510</v>
      </c>
      <c r="F128" s="209" t="s">
        <v>952</v>
      </c>
      <c r="G128" s="207"/>
      <c r="H128" s="207"/>
      <c r="I128" s="210"/>
      <c r="J128" s="211">
        <f>BK128</f>
        <v>0</v>
      </c>
      <c r="K128" s="207"/>
      <c r="L128" s="212"/>
      <c r="M128" s="213"/>
      <c r="N128" s="214"/>
      <c r="O128" s="214"/>
      <c r="P128" s="215">
        <f>SUM(P129:P134)</f>
        <v>0</v>
      </c>
      <c r="Q128" s="214"/>
      <c r="R128" s="215">
        <f>SUM(R129:R134)</f>
        <v>0</v>
      </c>
      <c r="S128" s="214"/>
      <c r="T128" s="216">
        <f>SUM(T129:T134)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17" t="s">
        <v>84</v>
      </c>
      <c r="AT128" s="218" t="s">
        <v>76</v>
      </c>
      <c r="AU128" s="218" t="s">
        <v>77</v>
      </c>
      <c r="AY128" s="217" t="s">
        <v>155</v>
      </c>
      <c r="BK128" s="219">
        <f>SUM(BK129:BK134)</f>
        <v>0</v>
      </c>
    </row>
    <row r="129" s="2" customFormat="1" ht="24.15" customHeight="1">
      <c r="A129" s="37"/>
      <c r="B129" s="38"/>
      <c r="C129" s="220" t="s">
        <v>84</v>
      </c>
      <c r="D129" s="220" t="s">
        <v>156</v>
      </c>
      <c r="E129" s="221" t="s">
        <v>953</v>
      </c>
      <c r="F129" s="222" t="s">
        <v>954</v>
      </c>
      <c r="G129" s="223" t="s">
        <v>360</v>
      </c>
      <c r="H129" s="224">
        <v>8</v>
      </c>
      <c r="I129" s="225"/>
      <c r="J129" s="226">
        <f>ROUND(I129*H129,2)</f>
        <v>0</v>
      </c>
      <c r="K129" s="222" t="s">
        <v>1</v>
      </c>
      <c r="L129" s="43"/>
      <c r="M129" s="227" t="s">
        <v>1</v>
      </c>
      <c r="N129" s="228" t="s">
        <v>44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1" t="s">
        <v>161</v>
      </c>
      <c r="AT129" s="231" t="s">
        <v>156</v>
      </c>
      <c r="AU129" s="231" t="s">
        <v>84</v>
      </c>
      <c r="AY129" s="16" t="s">
        <v>155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6" t="s">
        <v>161</v>
      </c>
      <c r="BK129" s="232">
        <f>ROUND(I129*H129,2)</f>
        <v>0</v>
      </c>
      <c r="BL129" s="16" t="s">
        <v>161</v>
      </c>
      <c r="BM129" s="231" t="s">
        <v>1166</v>
      </c>
    </row>
    <row r="130" s="2" customFormat="1">
      <c r="A130" s="37"/>
      <c r="B130" s="38"/>
      <c r="C130" s="39"/>
      <c r="D130" s="233" t="s">
        <v>163</v>
      </c>
      <c r="E130" s="39"/>
      <c r="F130" s="234" t="s">
        <v>954</v>
      </c>
      <c r="G130" s="39"/>
      <c r="H130" s="39"/>
      <c r="I130" s="235"/>
      <c r="J130" s="39"/>
      <c r="K130" s="39"/>
      <c r="L130" s="43"/>
      <c r="M130" s="236"/>
      <c r="N130" s="237"/>
      <c r="O130" s="91"/>
      <c r="P130" s="91"/>
      <c r="Q130" s="91"/>
      <c r="R130" s="91"/>
      <c r="S130" s="91"/>
      <c r="T130" s="92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163</v>
      </c>
      <c r="AU130" s="16" t="s">
        <v>84</v>
      </c>
    </row>
    <row r="131" s="13" customFormat="1">
      <c r="A131" s="13"/>
      <c r="B131" s="248"/>
      <c r="C131" s="249"/>
      <c r="D131" s="233" t="s">
        <v>164</v>
      </c>
      <c r="E131" s="250" t="s">
        <v>1</v>
      </c>
      <c r="F131" s="251" t="s">
        <v>1167</v>
      </c>
      <c r="G131" s="249"/>
      <c r="H131" s="252">
        <v>8</v>
      </c>
      <c r="I131" s="253"/>
      <c r="J131" s="249"/>
      <c r="K131" s="249"/>
      <c r="L131" s="254"/>
      <c r="M131" s="255"/>
      <c r="N131" s="256"/>
      <c r="O131" s="256"/>
      <c r="P131" s="256"/>
      <c r="Q131" s="256"/>
      <c r="R131" s="256"/>
      <c r="S131" s="256"/>
      <c r="T131" s="25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8" t="s">
        <v>164</v>
      </c>
      <c r="AU131" s="258" t="s">
        <v>84</v>
      </c>
      <c r="AV131" s="13" t="s">
        <v>86</v>
      </c>
      <c r="AW131" s="13" t="s">
        <v>33</v>
      </c>
      <c r="AX131" s="13" t="s">
        <v>77</v>
      </c>
      <c r="AY131" s="258" t="s">
        <v>155</v>
      </c>
    </row>
    <row r="132" s="14" customFormat="1">
      <c r="A132" s="14"/>
      <c r="B132" s="259"/>
      <c r="C132" s="260"/>
      <c r="D132" s="233" t="s">
        <v>164</v>
      </c>
      <c r="E132" s="261" t="s">
        <v>1</v>
      </c>
      <c r="F132" s="262" t="s">
        <v>243</v>
      </c>
      <c r="G132" s="260"/>
      <c r="H132" s="263">
        <v>8</v>
      </c>
      <c r="I132" s="264"/>
      <c r="J132" s="260"/>
      <c r="K132" s="260"/>
      <c r="L132" s="265"/>
      <c r="M132" s="266"/>
      <c r="N132" s="267"/>
      <c r="O132" s="267"/>
      <c r="P132" s="267"/>
      <c r="Q132" s="267"/>
      <c r="R132" s="267"/>
      <c r="S132" s="267"/>
      <c r="T132" s="26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9" t="s">
        <v>164</v>
      </c>
      <c r="AU132" s="269" t="s">
        <v>84</v>
      </c>
      <c r="AV132" s="14" t="s">
        <v>161</v>
      </c>
      <c r="AW132" s="14" t="s">
        <v>33</v>
      </c>
      <c r="AX132" s="14" t="s">
        <v>84</v>
      </c>
      <c r="AY132" s="269" t="s">
        <v>155</v>
      </c>
    </row>
    <row r="133" s="2" customFormat="1" ht="24.15" customHeight="1">
      <c r="A133" s="37"/>
      <c r="B133" s="38"/>
      <c r="C133" s="220" t="s">
        <v>86</v>
      </c>
      <c r="D133" s="220" t="s">
        <v>156</v>
      </c>
      <c r="E133" s="221" t="s">
        <v>957</v>
      </c>
      <c r="F133" s="222" t="s">
        <v>958</v>
      </c>
      <c r="G133" s="223" t="s">
        <v>360</v>
      </c>
      <c r="H133" s="224">
        <v>8</v>
      </c>
      <c r="I133" s="225"/>
      <c r="J133" s="226">
        <f>ROUND(I133*H133,2)</f>
        <v>0</v>
      </c>
      <c r="K133" s="222" t="s">
        <v>1</v>
      </c>
      <c r="L133" s="43"/>
      <c r="M133" s="227" t="s">
        <v>1</v>
      </c>
      <c r="N133" s="228" t="s">
        <v>44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1" t="s">
        <v>161</v>
      </c>
      <c r="AT133" s="231" t="s">
        <v>156</v>
      </c>
      <c r="AU133" s="231" t="s">
        <v>84</v>
      </c>
      <c r="AY133" s="16" t="s">
        <v>155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6" t="s">
        <v>161</v>
      </c>
      <c r="BK133" s="232">
        <f>ROUND(I133*H133,2)</f>
        <v>0</v>
      </c>
      <c r="BL133" s="16" t="s">
        <v>161</v>
      </c>
      <c r="BM133" s="231" t="s">
        <v>1168</v>
      </c>
    </row>
    <row r="134" s="2" customFormat="1">
      <c r="A134" s="37"/>
      <c r="B134" s="38"/>
      <c r="C134" s="39"/>
      <c r="D134" s="233" t="s">
        <v>163</v>
      </c>
      <c r="E134" s="39"/>
      <c r="F134" s="234" t="s">
        <v>958</v>
      </c>
      <c r="G134" s="39"/>
      <c r="H134" s="39"/>
      <c r="I134" s="235"/>
      <c r="J134" s="39"/>
      <c r="K134" s="39"/>
      <c r="L134" s="43"/>
      <c r="M134" s="236"/>
      <c r="N134" s="237"/>
      <c r="O134" s="91"/>
      <c r="P134" s="91"/>
      <c r="Q134" s="91"/>
      <c r="R134" s="91"/>
      <c r="S134" s="91"/>
      <c r="T134" s="92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163</v>
      </c>
      <c r="AU134" s="16" t="s">
        <v>84</v>
      </c>
    </row>
    <row r="135" s="11" customFormat="1" ht="25.92" customHeight="1">
      <c r="A135" s="11"/>
      <c r="B135" s="206"/>
      <c r="C135" s="207"/>
      <c r="D135" s="208" t="s">
        <v>76</v>
      </c>
      <c r="E135" s="209" t="s">
        <v>192</v>
      </c>
      <c r="F135" s="209" t="s">
        <v>230</v>
      </c>
      <c r="G135" s="207"/>
      <c r="H135" s="207"/>
      <c r="I135" s="210"/>
      <c r="J135" s="211">
        <f>BK135</f>
        <v>0</v>
      </c>
      <c r="K135" s="207"/>
      <c r="L135" s="212"/>
      <c r="M135" s="213"/>
      <c r="N135" s="214"/>
      <c r="O135" s="214"/>
      <c r="P135" s="215">
        <f>SUM(P136:P155)</f>
        <v>0</v>
      </c>
      <c r="Q135" s="214"/>
      <c r="R135" s="215">
        <f>SUM(R136:R155)</f>
        <v>0</v>
      </c>
      <c r="S135" s="214"/>
      <c r="T135" s="216">
        <f>SUM(T136:T155)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217" t="s">
        <v>84</v>
      </c>
      <c r="AT135" s="218" t="s">
        <v>76</v>
      </c>
      <c r="AU135" s="218" t="s">
        <v>77</v>
      </c>
      <c r="AY135" s="217" t="s">
        <v>155</v>
      </c>
      <c r="BK135" s="219">
        <f>SUM(BK136:BK155)</f>
        <v>0</v>
      </c>
    </row>
    <row r="136" s="2" customFormat="1" ht="16.5" customHeight="1">
      <c r="A136" s="37"/>
      <c r="B136" s="38"/>
      <c r="C136" s="220" t="s">
        <v>94</v>
      </c>
      <c r="D136" s="220" t="s">
        <v>156</v>
      </c>
      <c r="E136" s="221" t="s">
        <v>817</v>
      </c>
      <c r="F136" s="222" t="s">
        <v>818</v>
      </c>
      <c r="G136" s="223" t="s">
        <v>234</v>
      </c>
      <c r="H136" s="224">
        <v>8</v>
      </c>
      <c r="I136" s="225"/>
      <c r="J136" s="226">
        <f>ROUND(I136*H136,2)</f>
        <v>0</v>
      </c>
      <c r="K136" s="222" t="s">
        <v>160</v>
      </c>
      <c r="L136" s="43"/>
      <c r="M136" s="227" t="s">
        <v>1</v>
      </c>
      <c r="N136" s="228" t="s">
        <v>44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1" t="s">
        <v>161</v>
      </c>
      <c r="AT136" s="231" t="s">
        <v>156</v>
      </c>
      <c r="AU136" s="231" t="s">
        <v>84</v>
      </c>
      <c r="AY136" s="16" t="s">
        <v>155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6" t="s">
        <v>161</v>
      </c>
      <c r="BK136" s="232">
        <f>ROUND(I136*H136,2)</f>
        <v>0</v>
      </c>
      <c r="BL136" s="16" t="s">
        <v>161</v>
      </c>
      <c r="BM136" s="231" t="s">
        <v>1169</v>
      </c>
    </row>
    <row r="137" s="2" customFormat="1">
      <c r="A137" s="37"/>
      <c r="B137" s="38"/>
      <c r="C137" s="39"/>
      <c r="D137" s="233" t="s">
        <v>163</v>
      </c>
      <c r="E137" s="39"/>
      <c r="F137" s="234" t="s">
        <v>818</v>
      </c>
      <c r="G137" s="39"/>
      <c r="H137" s="39"/>
      <c r="I137" s="235"/>
      <c r="J137" s="39"/>
      <c r="K137" s="39"/>
      <c r="L137" s="43"/>
      <c r="M137" s="236"/>
      <c r="N137" s="237"/>
      <c r="O137" s="91"/>
      <c r="P137" s="91"/>
      <c r="Q137" s="91"/>
      <c r="R137" s="91"/>
      <c r="S137" s="91"/>
      <c r="T137" s="92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163</v>
      </c>
      <c r="AU137" s="16" t="s">
        <v>84</v>
      </c>
    </row>
    <row r="138" s="13" customFormat="1">
      <c r="A138" s="13"/>
      <c r="B138" s="248"/>
      <c r="C138" s="249"/>
      <c r="D138" s="233" t="s">
        <v>164</v>
      </c>
      <c r="E138" s="250" t="s">
        <v>1</v>
      </c>
      <c r="F138" s="251" t="s">
        <v>1170</v>
      </c>
      <c r="G138" s="249"/>
      <c r="H138" s="252">
        <v>8</v>
      </c>
      <c r="I138" s="253"/>
      <c r="J138" s="249"/>
      <c r="K138" s="249"/>
      <c r="L138" s="254"/>
      <c r="M138" s="255"/>
      <c r="N138" s="256"/>
      <c r="O138" s="256"/>
      <c r="P138" s="256"/>
      <c r="Q138" s="256"/>
      <c r="R138" s="256"/>
      <c r="S138" s="256"/>
      <c r="T138" s="25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8" t="s">
        <v>164</v>
      </c>
      <c r="AU138" s="258" t="s">
        <v>84</v>
      </c>
      <c r="AV138" s="13" t="s">
        <v>86</v>
      </c>
      <c r="AW138" s="13" t="s">
        <v>33</v>
      </c>
      <c r="AX138" s="13" t="s">
        <v>77</v>
      </c>
      <c r="AY138" s="258" t="s">
        <v>155</v>
      </c>
    </row>
    <row r="139" s="14" customFormat="1">
      <c r="A139" s="14"/>
      <c r="B139" s="259"/>
      <c r="C139" s="260"/>
      <c r="D139" s="233" t="s">
        <v>164</v>
      </c>
      <c r="E139" s="261" t="s">
        <v>1</v>
      </c>
      <c r="F139" s="262" t="s">
        <v>243</v>
      </c>
      <c r="G139" s="260"/>
      <c r="H139" s="263">
        <v>8</v>
      </c>
      <c r="I139" s="264"/>
      <c r="J139" s="260"/>
      <c r="K139" s="260"/>
      <c r="L139" s="265"/>
      <c r="M139" s="266"/>
      <c r="N139" s="267"/>
      <c r="O139" s="267"/>
      <c r="P139" s="267"/>
      <c r="Q139" s="267"/>
      <c r="R139" s="267"/>
      <c r="S139" s="267"/>
      <c r="T139" s="26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9" t="s">
        <v>164</v>
      </c>
      <c r="AU139" s="269" t="s">
        <v>84</v>
      </c>
      <c r="AV139" s="14" t="s">
        <v>161</v>
      </c>
      <c r="AW139" s="14" t="s">
        <v>33</v>
      </c>
      <c r="AX139" s="14" t="s">
        <v>84</v>
      </c>
      <c r="AY139" s="269" t="s">
        <v>155</v>
      </c>
    </row>
    <row r="140" s="2" customFormat="1" ht="21.75" customHeight="1">
      <c r="A140" s="37"/>
      <c r="B140" s="38"/>
      <c r="C140" s="220" t="s">
        <v>161</v>
      </c>
      <c r="D140" s="220" t="s">
        <v>156</v>
      </c>
      <c r="E140" s="221" t="s">
        <v>820</v>
      </c>
      <c r="F140" s="222" t="s">
        <v>821</v>
      </c>
      <c r="G140" s="223" t="s">
        <v>234</v>
      </c>
      <c r="H140" s="224">
        <v>8</v>
      </c>
      <c r="I140" s="225"/>
      <c r="J140" s="226">
        <f>ROUND(I140*H140,2)</f>
        <v>0</v>
      </c>
      <c r="K140" s="222" t="s">
        <v>1</v>
      </c>
      <c r="L140" s="43"/>
      <c r="M140" s="227" t="s">
        <v>1</v>
      </c>
      <c r="N140" s="228" t="s">
        <v>44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1" t="s">
        <v>161</v>
      </c>
      <c r="AT140" s="231" t="s">
        <v>156</v>
      </c>
      <c r="AU140" s="231" t="s">
        <v>84</v>
      </c>
      <c r="AY140" s="16" t="s">
        <v>155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6" t="s">
        <v>161</v>
      </c>
      <c r="BK140" s="232">
        <f>ROUND(I140*H140,2)</f>
        <v>0</v>
      </c>
      <c r="BL140" s="16" t="s">
        <v>161</v>
      </c>
      <c r="BM140" s="231" t="s">
        <v>1171</v>
      </c>
    </row>
    <row r="141" s="2" customFormat="1">
      <c r="A141" s="37"/>
      <c r="B141" s="38"/>
      <c r="C141" s="39"/>
      <c r="D141" s="233" t="s">
        <v>163</v>
      </c>
      <c r="E141" s="39"/>
      <c r="F141" s="234" t="s">
        <v>821</v>
      </c>
      <c r="G141" s="39"/>
      <c r="H141" s="39"/>
      <c r="I141" s="235"/>
      <c r="J141" s="39"/>
      <c r="K141" s="39"/>
      <c r="L141" s="43"/>
      <c r="M141" s="236"/>
      <c r="N141" s="237"/>
      <c r="O141" s="91"/>
      <c r="P141" s="91"/>
      <c r="Q141" s="91"/>
      <c r="R141" s="91"/>
      <c r="S141" s="91"/>
      <c r="T141" s="92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163</v>
      </c>
      <c r="AU141" s="16" t="s">
        <v>84</v>
      </c>
    </row>
    <row r="142" s="13" customFormat="1">
      <c r="A142" s="13"/>
      <c r="B142" s="248"/>
      <c r="C142" s="249"/>
      <c r="D142" s="233" t="s">
        <v>164</v>
      </c>
      <c r="E142" s="250" t="s">
        <v>1</v>
      </c>
      <c r="F142" s="251" t="s">
        <v>1170</v>
      </c>
      <c r="G142" s="249"/>
      <c r="H142" s="252">
        <v>8</v>
      </c>
      <c r="I142" s="253"/>
      <c r="J142" s="249"/>
      <c r="K142" s="249"/>
      <c r="L142" s="254"/>
      <c r="M142" s="255"/>
      <c r="N142" s="256"/>
      <c r="O142" s="256"/>
      <c r="P142" s="256"/>
      <c r="Q142" s="256"/>
      <c r="R142" s="256"/>
      <c r="S142" s="256"/>
      <c r="T142" s="25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8" t="s">
        <v>164</v>
      </c>
      <c r="AU142" s="258" t="s">
        <v>84</v>
      </c>
      <c r="AV142" s="13" t="s">
        <v>86</v>
      </c>
      <c r="AW142" s="13" t="s">
        <v>33</v>
      </c>
      <c r="AX142" s="13" t="s">
        <v>77</v>
      </c>
      <c r="AY142" s="258" t="s">
        <v>155</v>
      </c>
    </row>
    <row r="143" s="14" customFormat="1">
      <c r="A143" s="14"/>
      <c r="B143" s="259"/>
      <c r="C143" s="260"/>
      <c r="D143" s="233" t="s">
        <v>164</v>
      </c>
      <c r="E143" s="261" t="s">
        <v>1</v>
      </c>
      <c r="F143" s="262" t="s">
        <v>243</v>
      </c>
      <c r="G143" s="260"/>
      <c r="H143" s="263">
        <v>8</v>
      </c>
      <c r="I143" s="264"/>
      <c r="J143" s="260"/>
      <c r="K143" s="260"/>
      <c r="L143" s="265"/>
      <c r="M143" s="266"/>
      <c r="N143" s="267"/>
      <c r="O143" s="267"/>
      <c r="P143" s="267"/>
      <c r="Q143" s="267"/>
      <c r="R143" s="267"/>
      <c r="S143" s="267"/>
      <c r="T143" s="26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9" t="s">
        <v>164</v>
      </c>
      <c r="AU143" s="269" t="s">
        <v>84</v>
      </c>
      <c r="AV143" s="14" t="s">
        <v>161</v>
      </c>
      <c r="AW143" s="14" t="s">
        <v>33</v>
      </c>
      <c r="AX143" s="14" t="s">
        <v>84</v>
      </c>
      <c r="AY143" s="269" t="s">
        <v>155</v>
      </c>
    </row>
    <row r="144" s="2" customFormat="1" ht="16.5" customHeight="1">
      <c r="A144" s="37"/>
      <c r="B144" s="38"/>
      <c r="C144" s="220" t="s">
        <v>179</v>
      </c>
      <c r="D144" s="220" t="s">
        <v>156</v>
      </c>
      <c r="E144" s="221" t="s">
        <v>1172</v>
      </c>
      <c r="F144" s="222" t="s">
        <v>1173</v>
      </c>
      <c r="G144" s="223" t="s">
        <v>234</v>
      </c>
      <c r="H144" s="224">
        <v>8</v>
      </c>
      <c r="I144" s="225"/>
      <c r="J144" s="226">
        <f>ROUND(I144*H144,2)</f>
        <v>0</v>
      </c>
      <c r="K144" s="222" t="s">
        <v>1</v>
      </c>
      <c r="L144" s="43"/>
      <c r="M144" s="227" t="s">
        <v>1</v>
      </c>
      <c r="N144" s="228" t="s">
        <v>44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1" t="s">
        <v>161</v>
      </c>
      <c r="AT144" s="231" t="s">
        <v>156</v>
      </c>
      <c r="AU144" s="231" t="s">
        <v>84</v>
      </c>
      <c r="AY144" s="16" t="s">
        <v>155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6" t="s">
        <v>161</v>
      </c>
      <c r="BK144" s="232">
        <f>ROUND(I144*H144,2)</f>
        <v>0</v>
      </c>
      <c r="BL144" s="16" t="s">
        <v>161</v>
      </c>
      <c r="BM144" s="231" t="s">
        <v>1174</v>
      </c>
    </row>
    <row r="145" s="2" customFormat="1">
      <c r="A145" s="37"/>
      <c r="B145" s="38"/>
      <c r="C145" s="39"/>
      <c r="D145" s="233" t="s">
        <v>163</v>
      </c>
      <c r="E145" s="39"/>
      <c r="F145" s="234" t="s">
        <v>1173</v>
      </c>
      <c r="G145" s="39"/>
      <c r="H145" s="39"/>
      <c r="I145" s="235"/>
      <c r="J145" s="39"/>
      <c r="K145" s="39"/>
      <c r="L145" s="43"/>
      <c r="M145" s="236"/>
      <c r="N145" s="237"/>
      <c r="O145" s="91"/>
      <c r="P145" s="91"/>
      <c r="Q145" s="91"/>
      <c r="R145" s="91"/>
      <c r="S145" s="91"/>
      <c r="T145" s="92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163</v>
      </c>
      <c r="AU145" s="16" t="s">
        <v>84</v>
      </c>
    </row>
    <row r="146" s="2" customFormat="1" ht="24.15" customHeight="1">
      <c r="A146" s="37"/>
      <c r="B146" s="38"/>
      <c r="C146" s="220" t="s">
        <v>183</v>
      </c>
      <c r="D146" s="220" t="s">
        <v>156</v>
      </c>
      <c r="E146" s="221" t="s">
        <v>1039</v>
      </c>
      <c r="F146" s="222" t="s">
        <v>1040</v>
      </c>
      <c r="G146" s="223" t="s">
        <v>360</v>
      </c>
      <c r="H146" s="224">
        <v>3</v>
      </c>
      <c r="I146" s="225"/>
      <c r="J146" s="226">
        <f>ROUND(I146*H146,2)</f>
        <v>0</v>
      </c>
      <c r="K146" s="222" t="s">
        <v>1</v>
      </c>
      <c r="L146" s="43"/>
      <c r="M146" s="227" t="s">
        <v>1</v>
      </c>
      <c r="N146" s="228" t="s">
        <v>44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1" t="s">
        <v>161</v>
      </c>
      <c r="AT146" s="231" t="s">
        <v>156</v>
      </c>
      <c r="AU146" s="231" t="s">
        <v>84</v>
      </c>
      <c r="AY146" s="16" t="s">
        <v>155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6" t="s">
        <v>161</v>
      </c>
      <c r="BK146" s="232">
        <f>ROUND(I146*H146,2)</f>
        <v>0</v>
      </c>
      <c r="BL146" s="16" t="s">
        <v>161</v>
      </c>
      <c r="BM146" s="231" t="s">
        <v>1175</v>
      </c>
    </row>
    <row r="147" s="2" customFormat="1">
      <c r="A147" s="37"/>
      <c r="B147" s="38"/>
      <c r="C147" s="39"/>
      <c r="D147" s="233" t="s">
        <v>163</v>
      </c>
      <c r="E147" s="39"/>
      <c r="F147" s="234" t="s">
        <v>1040</v>
      </c>
      <c r="G147" s="39"/>
      <c r="H147" s="39"/>
      <c r="I147" s="235"/>
      <c r="J147" s="39"/>
      <c r="K147" s="39"/>
      <c r="L147" s="43"/>
      <c r="M147" s="236"/>
      <c r="N147" s="237"/>
      <c r="O147" s="91"/>
      <c r="P147" s="91"/>
      <c r="Q147" s="91"/>
      <c r="R147" s="91"/>
      <c r="S147" s="91"/>
      <c r="T147" s="92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163</v>
      </c>
      <c r="AU147" s="16" t="s">
        <v>84</v>
      </c>
    </row>
    <row r="148" s="2" customFormat="1" ht="21.75" customHeight="1">
      <c r="A148" s="37"/>
      <c r="B148" s="38"/>
      <c r="C148" s="220" t="s">
        <v>188</v>
      </c>
      <c r="D148" s="220" t="s">
        <v>156</v>
      </c>
      <c r="E148" s="221" t="s">
        <v>1042</v>
      </c>
      <c r="F148" s="222" t="s">
        <v>1043</v>
      </c>
      <c r="G148" s="223" t="s">
        <v>159</v>
      </c>
      <c r="H148" s="224">
        <v>5.6550000000000002</v>
      </c>
      <c r="I148" s="225"/>
      <c r="J148" s="226">
        <f>ROUND(I148*H148,2)</f>
        <v>0</v>
      </c>
      <c r="K148" s="222" t="s">
        <v>160</v>
      </c>
      <c r="L148" s="43"/>
      <c r="M148" s="227" t="s">
        <v>1</v>
      </c>
      <c r="N148" s="228" t="s">
        <v>44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1" t="s">
        <v>161</v>
      </c>
      <c r="AT148" s="231" t="s">
        <v>156</v>
      </c>
      <c r="AU148" s="231" t="s">
        <v>84</v>
      </c>
      <c r="AY148" s="16" t="s">
        <v>155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6" t="s">
        <v>161</v>
      </c>
      <c r="BK148" s="232">
        <f>ROUND(I148*H148,2)</f>
        <v>0</v>
      </c>
      <c r="BL148" s="16" t="s">
        <v>161</v>
      </c>
      <c r="BM148" s="231" t="s">
        <v>1176</v>
      </c>
    </row>
    <row r="149" s="2" customFormat="1">
      <c r="A149" s="37"/>
      <c r="B149" s="38"/>
      <c r="C149" s="39"/>
      <c r="D149" s="233" t="s">
        <v>163</v>
      </c>
      <c r="E149" s="39"/>
      <c r="F149" s="234" t="s">
        <v>1043</v>
      </c>
      <c r="G149" s="39"/>
      <c r="H149" s="39"/>
      <c r="I149" s="235"/>
      <c r="J149" s="39"/>
      <c r="K149" s="39"/>
      <c r="L149" s="43"/>
      <c r="M149" s="236"/>
      <c r="N149" s="237"/>
      <c r="O149" s="91"/>
      <c r="P149" s="91"/>
      <c r="Q149" s="91"/>
      <c r="R149" s="91"/>
      <c r="S149" s="91"/>
      <c r="T149" s="92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163</v>
      </c>
      <c r="AU149" s="16" t="s">
        <v>84</v>
      </c>
    </row>
    <row r="150" s="13" customFormat="1">
      <c r="A150" s="13"/>
      <c r="B150" s="248"/>
      <c r="C150" s="249"/>
      <c r="D150" s="233" t="s">
        <v>164</v>
      </c>
      <c r="E150" s="250" t="s">
        <v>1</v>
      </c>
      <c r="F150" s="251" t="s">
        <v>1177</v>
      </c>
      <c r="G150" s="249"/>
      <c r="H150" s="252">
        <v>5.6550000000000002</v>
      </c>
      <c r="I150" s="253"/>
      <c r="J150" s="249"/>
      <c r="K150" s="249"/>
      <c r="L150" s="254"/>
      <c r="M150" s="255"/>
      <c r="N150" s="256"/>
      <c r="O150" s="256"/>
      <c r="P150" s="256"/>
      <c r="Q150" s="256"/>
      <c r="R150" s="256"/>
      <c r="S150" s="256"/>
      <c r="T150" s="25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8" t="s">
        <v>164</v>
      </c>
      <c r="AU150" s="258" t="s">
        <v>84</v>
      </c>
      <c r="AV150" s="13" t="s">
        <v>86</v>
      </c>
      <c r="AW150" s="13" t="s">
        <v>33</v>
      </c>
      <c r="AX150" s="13" t="s">
        <v>77</v>
      </c>
      <c r="AY150" s="258" t="s">
        <v>155</v>
      </c>
    </row>
    <row r="151" s="14" customFormat="1">
      <c r="A151" s="14"/>
      <c r="B151" s="259"/>
      <c r="C151" s="260"/>
      <c r="D151" s="233" t="s">
        <v>164</v>
      </c>
      <c r="E151" s="261" t="s">
        <v>1</v>
      </c>
      <c r="F151" s="262" t="s">
        <v>243</v>
      </c>
      <c r="G151" s="260"/>
      <c r="H151" s="263">
        <v>5.6550000000000002</v>
      </c>
      <c r="I151" s="264"/>
      <c r="J151" s="260"/>
      <c r="K151" s="260"/>
      <c r="L151" s="265"/>
      <c r="M151" s="266"/>
      <c r="N151" s="267"/>
      <c r="O151" s="267"/>
      <c r="P151" s="267"/>
      <c r="Q151" s="267"/>
      <c r="R151" s="267"/>
      <c r="S151" s="267"/>
      <c r="T151" s="26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9" t="s">
        <v>164</v>
      </c>
      <c r="AU151" s="269" t="s">
        <v>84</v>
      </c>
      <c r="AV151" s="14" t="s">
        <v>161</v>
      </c>
      <c r="AW151" s="14" t="s">
        <v>33</v>
      </c>
      <c r="AX151" s="14" t="s">
        <v>84</v>
      </c>
      <c r="AY151" s="269" t="s">
        <v>155</v>
      </c>
    </row>
    <row r="152" s="2" customFormat="1" ht="16.5" customHeight="1">
      <c r="A152" s="37"/>
      <c r="B152" s="38"/>
      <c r="C152" s="220" t="s">
        <v>192</v>
      </c>
      <c r="D152" s="220" t="s">
        <v>156</v>
      </c>
      <c r="E152" s="221" t="s">
        <v>1046</v>
      </c>
      <c r="F152" s="222" t="s">
        <v>1047</v>
      </c>
      <c r="G152" s="223" t="s">
        <v>172</v>
      </c>
      <c r="H152" s="224">
        <v>45.238999999999997</v>
      </c>
      <c r="I152" s="225"/>
      <c r="J152" s="226">
        <f>ROUND(I152*H152,2)</f>
        <v>0</v>
      </c>
      <c r="K152" s="222" t="s">
        <v>160</v>
      </c>
      <c r="L152" s="43"/>
      <c r="M152" s="227" t="s">
        <v>1</v>
      </c>
      <c r="N152" s="228" t="s">
        <v>44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1" t="s">
        <v>161</v>
      </c>
      <c r="AT152" s="231" t="s">
        <v>156</v>
      </c>
      <c r="AU152" s="231" t="s">
        <v>84</v>
      </c>
      <c r="AY152" s="16" t="s">
        <v>155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6" t="s">
        <v>161</v>
      </c>
      <c r="BK152" s="232">
        <f>ROUND(I152*H152,2)</f>
        <v>0</v>
      </c>
      <c r="BL152" s="16" t="s">
        <v>161</v>
      </c>
      <c r="BM152" s="231" t="s">
        <v>1178</v>
      </c>
    </row>
    <row r="153" s="2" customFormat="1">
      <c r="A153" s="37"/>
      <c r="B153" s="38"/>
      <c r="C153" s="39"/>
      <c r="D153" s="233" t="s">
        <v>163</v>
      </c>
      <c r="E153" s="39"/>
      <c r="F153" s="234" t="s">
        <v>1047</v>
      </c>
      <c r="G153" s="39"/>
      <c r="H153" s="39"/>
      <c r="I153" s="235"/>
      <c r="J153" s="39"/>
      <c r="K153" s="39"/>
      <c r="L153" s="43"/>
      <c r="M153" s="236"/>
      <c r="N153" s="237"/>
      <c r="O153" s="91"/>
      <c r="P153" s="91"/>
      <c r="Q153" s="91"/>
      <c r="R153" s="91"/>
      <c r="S153" s="91"/>
      <c r="T153" s="92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163</v>
      </c>
      <c r="AU153" s="16" t="s">
        <v>84</v>
      </c>
    </row>
    <row r="154" s="13" customFormat="1">
      <c r="A154" s="13"/>
      <c r="B154" s="248"/>
      <c r="C154" s="249"/>
      <c r="D154" s="233" t="s">
        <v>164</v>
      </c>
      <c r="E154" s="250" t="s">
        <v>1</v>
      </c>
      <c r="F154" s="251" t="s">
        <v>1179</v>
      </c>
      <c r="G154" s="249"/>
      <c r="H154" s="252">
        <v>45.238999999999997</v>
      </c>
      <c r="I154" s="253"/>
      <c r="J154" s="249"/>
      <c r="K154" s="249"/>
      <c r="L154" s="254"/>
      <c r="M154" s="255"/>
      <c r="N154" s="256"/>
      <c r="O154" s="256"/>
      <c r="P154" s="256"/>
      <c r="Q154" s="256"/>
      <c r="R154" s="256"/>
      <c r="S154" s="256"/>
      <c r="T154" s="25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8" t="s">
        <v>164</v>
      </c>
      <c r="AU154" s="258" t="s">
        <v>84</v>
      </c>
      <c r="AV154" s="13" t="s">
        <v>86</v>
      </c>
      <c r="AW154" s="13" t="s">
        <v>33</v>
      </c>
      <c r="AX154" s="13" t="s">
        <v>77</v>
      </c>
      <c r="AY154" s="258" t="s">
        <v>155</v>
      </c>
    </row>
    <row r="155" s="14" customFormat="1">
      <c r="A155" s="14"/>
      <c r="B155" s="259"/>
      <c r="C155" s="260"/>
      <c r="D155" s="233" t="s">
        <v>164</v>
      </c>
      <c r="E155" s="261" t="s">
        <v>1</v>
      </c>
      <c r="F155" s="262" t="s">
        <v>243</v>
      </c>
      <c r="G155" s="260"/>
      <c r="H155" s="263">
        <v>45.238999999999997</v>
      </c>
      <c r="I155" s="264"/>
      <c r="J155" s="260"/>
      <c r="K155" s="260"/>
      <c r="L155" s="265"/>
      <c r="M155" s="266"/>
      <c r="N155" s="267"/>
      <c r="O155" s="267"/>
      <c r="P155" s="267"/>
      <c r="Q155" s="267"/>
      <c r="R155" s="267"/>
      <c r="S155" s="267"/>
      <c r="T155" s="26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9" t="s">
        <v>164</v>
      </c>
      <c r="AU155" s="269" t="s">
        <v>84</v>
      </c>
      <c r="AV155" s="14" t="s">
        <v>161</v>
      </c>
      <c r="AW155" s="14" t="s">
        <v>33</v>
      </c>
      <c r="AX155" s="14" t="s">
        <v>84</v>
      </c>
      <c r="AY155" s="269" t="s">
        <v>155</v>
      </c>
    </row>
    <row r="156" s="11" customFormat="1" ht="25.92" customHeight="1">
      <c r="A156" s="11"/>
      <c r="B156" s="206"/>
      <c r="C156" s="207"/>
      <c r="D156" s="208" t="s">
        <v>76</v>
      </c>
      <c r="E156" s="209" t="s">
        <v>397</v>
      </c>
      <c r="F156" s="209" t="s">
        <v>398</v>
      </c>
      <c r="G156" s="207"/>
      <c r="H156" s="207"/>
      <c r="I156" s="210"/>
      <c r="J156" s="211">
        <f>BK156</f>
        <v>0</v>
      </c>
      <c r="K156" s="207"/>
      <c r="L156" s="212"/>
      <c r="M156" s="213"/>
      <c r="N156" s="214"/>
      <c r="O156" s="214"/>
      <c r="P156" s="215">
        <f>SUM(P157:P160)</f>
        <v>0</v>
      </c>
      <c r="Q156" s="214"/>
      <c r="R156" s="215">
        <f>SUM(R157:R160)</f>
        <v>0</v>
      </c>
      <c r="S156" s="214"/>
      <c r="T156" s="216">
        <f>SUM(T157:T160)</f>
        <v>0</v>
      </c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R156" s="217" t="s">
        <v>84</v>
      </c>
      <c r="AT156" s="218" t="s">
        <v>76</v>
      </c>
      <c r="AU156" s="218" t="s">
        <v>77</v>
      </c>
      <c r="AY156" s="217" t="s">
        <v>155</v>
      </c>
      <c r="BK156" s="219">
        <f>SUM(BK157:BK160)</f>
        <v>0</v>
      </c>
    </row>
    <row r="157" s="2" customFormat="1" ht="21.75" customHeight="1">
      <c r="A157" s="37"/>
      <c r="B157" s="38"/>
      <c r="C157" s="220" t="s">
        <v>196</v>
      </c>
      <c r="D157" s="220" t="s">
        <v>156</v>
      </c>
      <c r="E157" s="221" t="s">
        <v>1079</v>
      </c>
      <c r="F157" s="222" t="s">
        <v>1080</v>
      </c>
      <c r="G157" s="223" t="s">
        <v>209</v>
      </c>
      <c r="H157" s="224">
        <v>21.347999999999999</v>
      </c>
      <c r="I157" s="225"/>
      <c r="J157" s="226">
        <f>ROUND(I157*H157,2)</f>
        <v>0</v>
      </c>
      <c r="K157" s="222" t="s">
        <v>160</v>
      </c>
      <c r="L157" s="43"/>
      <c r="M157" s="227" t="s">
        <v>1</v>
      </c>
      <c r="N157" s="228" t="s">
        <v>44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1" t="s">
        <v>161</v>
      </c>
      <c r="AT157" s="231" t="s">
        <v>156</v>
      </c>
      <c r="AU157" s="231" t="s">
        <v>84</v>
      </c>
      <c r="AY157" s="16" t="s">
        <v>155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6" t="s">
        <v>161</v>
      </c>
      <c r="BK157" s="232">
        <f>ROUND(I157*H157,2)</f>
        <v>0</v>
      </c>
      <c r="BL157" s="16" t="s">
        <v>161</v>
      </c>
      <c r="BM157" s="231" t="s">
        <v>1180</v>
      </c>
    </row>
    <row r="158" s="2" customFormat="1">
      <c r="A158" s="37"/>
      <c r="B158" s="38"/>
      <c r="C158" s="39"/>
      <c r="D158" s="233" t="s">
        <v>163</v>
      </c>
      <c r="E158" s="39"/>
      <c r="F158" s="234" t="s">
        <v>1080</v>
      </c>
      <c r="G158" s="39"/>
      <c r="H158" s="39"/>
      <c r="I158" s="235"/>
      <c r="J158" s="39"/>
      <c r="K158" s="39"/>
      <c r="L158" s="43"/>
      <c r="M158" s="236"/>
      <c r="N158" s="237"/>
      <c r="O158" s="91"/>
      <c r="P158" s="91"/>
      <c r="Q158" s="91"/>
      <c r="R158" s="91"/>
      <c r="S158" s="91"/>
      <c r="T158" s="92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163</v>
      </c>
      <c r="AU158" s="16" t="s">
        <v>84</v>
      </c>
    </row>
    <row r="159" s="13" customFormat="1">
      <c r="A159" s="13"/>
      <c r="B159" s="248"/>
      <c r="C159" s="249"/>
      <c r="D159" s="233" t="s">
        <v>164</v>
      </c>
      <c r="E159" s="250" t="s">
        <v>1</v>
      </c>
      <c r="F159" s="251" t="s">
        <v>1181</v>
      </c>
      <c r="G159" s="249"/>
      <c r="H159" s="252">
        <v>21.347999999999999</v>
      </c>
      <c r="I159" s="253"/>
      <c r="J159" s="249"/>
      <c r="K159" s="249"/>
      <c r="L159" s="254"/>
      <c r="M159" s="255"/>
      <c r="N159" s="256"/>
      <c r="O159" s="256"/>
      <c r="P159" s="256"/>
      <c r="Q159" s="256"/>
      <c r="R159" s="256"/>
      <c r="S159" s="256"/>
      <c r="T159" s="25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8" t="s">
        <v>164</v>
      </c>
      <c r="AU159" s="258" t="s">
        <v>84</v>
      </c>
      <c r="AV159" s="13" t="s">
        <v>86</v>
      </c>
      <c r="AW159" s="13" t="s">
        <v>33</v>
      </c>
      <c r="AX159" s="13" t="s">
        <v>77</v>
      </c>
      <c r="AY159" s="258" t="s">
        <v>155</v>
      </c>
    </row>
    <row r="160" s="14" customFormat="1">
      <c r="A160" s="14"/>
      <c r="B160" s="259"/>
      <c r="C160" s="260"/>
      <c r="D160" s="233" t="s">
        <v>164</v>
      </c>
      <c r="E160" s="261" t="s">
        <v>1</v>
      </c>
      <c r="F160" s="262" t="s">
        <v>243</v>
      </c>
      <c r="G160" s="260"/>
      <c r="H160" s="263">
        <v>21.347999999999999</v>
      </c>
      <c r="I160" s="264"/>
      <c r="J160" s="260"/>
      <c r="K160" s="260"/>
      <c r="L160" s="265"/>
      <c r="M160" s="270"/>
      <c r="N160" s="271"/>
      <c r="O160" s="271"/>
      <c r="P160" s="271"/>
      <c r="Q160" s="271"/>
      <c r="R160" s="271"/>
      <c r="S160" s="271"/>
      <c r="T160" s="27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9" t="s">
        <v>164</v>
      </c>
      <c r="AU160" s="269" t="s">
        <v>84</v>
      </c>
      <c r="AV160" s="14" t="s">
        <v>161</v>
      </c>
      <c r="AW160" s="14" t="s">
        <v>33</v>
      </c>
      <c r="AX160" s="14" t="s">
        <v>84</v>
      </c>
      <c r="AY160" s="269" t="s">
        <v>155</v>
      </c>
    </row>
    <row r="161" s="2" customFormat="1" ht="6.96" customHeight="1">
      <c r="A161" s="37"/>
      <c r="B161" s="66"/>
      <c r="C161" s="67"/>
      <c r="D161" s="67"/>
      <c r="E161" s="67"/>
      <c r="F161" s="67"/>
      <c r="G161" s="67"/>
      <c r="H161" s="67"/>
      <c r="I161" s="67"/>
      <c r="J161" s="67"/>
      <c r="K161" s="67"/>
      <c r="L161" s="43"/>
      <c r="M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</row>
  </sheetData>
  <sheetProtection sheet="1" autoFilter="0" formatColumns="0" formatRows="0" objects="1" scenarios="1" spinCount="100000" saltValue="J6t7hNa3OAmhYEhOq1ukDiy1cLmcNtVN9INtTF9OJp4nnbx7Mzsywn6gLTsuDn2tO08T3pL0oDSJ4hsJ7lN6PQ==" hashValue="CuYyNyHoDj9pGM3O88wSmaem+U0itgOOIJDtuhavE55ahGOeHbk0lzsMkTwv0gcibcIoZil9v6FyuuW3bK1G0w==" algorithmName="SHA-512" password="CC35"/>
  <autoFilter ref="C126:K160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3:H113"/>
    <mergeCell ref="E117:H117"/>
    <mergeCell ref="E115:H115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Veronika Čiklová</dc:creator>
  <cp:lastModifiedBy>Veronika Čiklová</cp:lastModifiedBy>
  <dcterms:created xsi:type="dcterms:W3CDTF">2024-05-03T12:09:36Z</dcterms:created>
  <dcterms:modified xsi:type="dcterms:W3CDTF">2024-05-03T12:09:47Z</dcterms:modified>
</cp:coreProperties>
</file>